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EsteLivro" autoCompressPictures="0" defaultThemeVersion="166925"/>
  <mc:AlternateContent xmlns:mc="http://schemas.openxmlformats.org/markup-compatibility/2006">
    <mc:Choice Requires="x15">
      <x15ac:absPath xmlns:x15ac="http://schemas.microsoft.com/office/spreadsheetml/2010/11/ac" url="S:\FRCP\02_GESTÃO DO FUNDO\02_PROCEDIMENTOS-FORMULARIOS\01_FORMULARIOS\01_FORMULARIO-INSTRUÇÃO\"/>
    </mc:Choice>
  </mc:AlternateContent>
  <xr:revisionPtr revIDLastSave="0" documentId="13_ncr:1_{CED5FB67-69D0-4513-8F61-8427AA2A2EE0}" xr6:coauthVersionLast="47" xr6:coauthVersionMax="47" xr10:uidLastSave="{00000000-0000-0000-0000-000000000000}"/>
  <workbookProtection workbookAlgorithmName="SHA-512" workbookHashValue="gkFiy/6W9kGF0CNkaNB0LKqtUVcc8TQAj7NBzIbOosEIZzxxACr5WOevxuqLTcJIuwdjis7Jsm531v+uukGicw==" workbookSaltValue="l/JFTnynXkhVMzzjs67qxg==" workbookSpinCount="100000" lockStructure="1"/>
  <bookViews>
    <workbookView xWindow="5985" yWindow="1275" windowWidth="17850" windowHeight="12375" firstSheet="4" activeTab="4" xr2:uid="{00000000-000D-0000-FFFF-FFFF00000000}"/>
  </bookViews>
  <sheets>
    <sheet name="Comparticipação" sheetId="20" state="hidden" r:id="rId1"/>
    <sheet name="Parecer" sheetId="9" state="hidden" r:id="rId2"/>
    <sheet name="Parecer_AnexoRC" sheetId="8" state="hidden" r:id="rId3"/>
    <sheet name="Parecer_AnexoPRA" sheetId="14" state="hidden" r:id="rId4"/>
    <sheet name="FormulárioCandidatura" sheetId="12" r:id="rId5"/>
    <sheet name="AnexoRC" sheetId="13" r:id="rId6"/>
    <sheet name="AnexoPRA" sheetId="15" r:id="rId7"/>
    <sheet name="Checklist" sheetId="17" state="hidden" r:id="rId8"/>
    <sheet name="Bases" sheetId="2" state="hidden" r:id="rId9"/>
  </sheets>
  <definedNames>
    <definedName name="_xlnm.Print_Area" localSheetId="6">AnexoPRA!$A$1:$T$102</definedName>
    <definedName name="_xlnm.Print_Area" localSheetId="5">AnexoRC!$A$1:$R$56</definedName>
    <definedName name="_xlnm.Print_Area" localSheetId="0">Comparticipação!$A$1:$O$74</definedName>
    <definedName name="_xlnm.Print_Area" localSheetId="4">FormulárioCandidatura!$A$1:$T$62</definedName>
    <definedName name="_xlnm.Print_Area" localSheetId="1">Parecer!$A$1:$R$106</definedName>
    <definedName name="_xlnm.Print_Area" localSheetId="3">Parecer_AnexoPRA!$A$1:$U$145</definedName>
    <definedName name="_xlnm.Print_Area" localSheetId="2">Parecer_AnexoRC!$A$1:$R$140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48" i="20" l="1"/>
  <c r="F50" i="20"/>
  <c r="M56" i="20" s="1"/>
  <c r="F51" i="20"/>
  <c r="F54" i="20" l="1"/>
  <c r="F53" i="20"/>
  <c r="F52" i="20"/>
  <c r="G67" i="20" l="1"/>
  <c r="E29" i="20"/>
  <c r="E28" i="20"/>
  <c r="L28" i="20" s="1"/>
  <c r="C7" i="20"/>
  <c r="L30" i="20"/>
  <c r="L19" i="20"/>
  <c r="L20" i="20"/>
  <c r="H49" i="14"/>
  <c r="H25" i="8"/>
  <c r="I37" i="17"/>
  <c r="I36" i="17"/>
  <c r="I35" i="17"/>
  <c r="I34" i="17"/>
  <c r="I33" i="17"/>
  <c r="I32" i="17"/>
  <c r="I31" i="17"/>
  <c r="I30" i="17"/>
  <c r="I29" i="17"/>
  <c r="I28" i="17"/>
  <c r="I26" i="17"/>
  <c r="I25" i="17"/>
  <c r="I23" i="17"/>
  <c r="I22" i="17"/>
  <c r="I21" i="17"/>
  <c r="I20" i="17"/>
  <c r="I19" i="17"/>
  <c r="I18" i="17"/>
  <c r="I17" i="17"/>
  <c r="I16" i="17"/>
  <c r="I15" i="17"/>
  <c r="I14" i="17"/>
  <c r="I13" i="17"/>
  <c r="G9" i="17"/>
  <c r="G8" i="17"/>
  <c r="G7" i="17"/>
  <c r="G6" i="17"/>
  <c r="C67" i="20" l="1"/>
  <c r="L29" i="20"/>
  <c r="L31" i="20" s="1"/>
  <c r="E31" i="20"/>
  <c r="E21" i="20"/>
  <c r="L21" i="20"/>
  <c r="I24" i="17"/>
  <c r="I27" i="17"/>
  <c r="D10" i="14"/>
  <c r="D9" i="9"/>
  <c r="C8" i="20" s="1"/>
  <c r="R31" i="20" l="1"/>
  <c r="R21" i="20"/>
  <c r="J47" i="14"/>
  <c r="J46" i="14"/>
  <c r="J45" i="14"/>
  <c r="I44" i="14"/>
  <c r="P27" i="8"/>
  <c r="J27" i="8"/>
  <c r="J50" i="20" l="1"/>
  <c r="Q50" i="20" s="1"/>
  <c r="J53" i="20"/>
  <c r="J54" i="20" s="1"/>
  <c r="P30" i="8"/>
  <c r="J30" i="8"/>
  <c r="E30" i="8"/>
  <c r="P29" i="8"/>
  <c r="J29" i="8"/>
  <c r="E29" i="8"/>
  <c r="E27" i="8"/>
  <c r="P26" i="8"/>
  <c r="J26" i="8"/>
  <c r="E26" i="8"/>
  <c r="E25" i="8"/>
  <c r="Q56" i="20" l="1"/>
  <c r="Q51" i="20"/>
  <c r="H10" i="9"/>
  <c r="C9" i="20" s="1"/>
  <c r="F26" i="9" l="1"/>
  <c r="E22" i="9"/>
  <c r="E27" i="14"/>
  <c r="T72" i="9" l="1"/>
  <c r="P9" i="8" l="1"/>
  <c r="J9" i="8"/>
  <c r="E9" i="8"/>
  <c r="J8" i="8"/>
  <c r="Q9" i="14"/>
  <c r="J9" i="14"/>
  <c r="J8" i="14"/>
  <c r="E9" i="14"/>
  <c r="B4" i="8" l="1"/>
  <c r="J11" i="9" l="1"/>
  <c r="N73" i="9" l="1"/>
  <c r="U73" i="9" l="1"/>
  <c r="Q23" i="20"/>
  <c r="Q19" i="15"/>
  <c r="E26" i="14" l="1"/>
  <c r="J50" i="9" l="1"/>
  <c r="J14" i="15" l="1"/>
  <c r="E22" i="15"/>
  <c r="Q22" i="15" s="1"/>
  <c r="E25" i="15"/>
  <c r="Q25" i="15" s="1"/>
  <c r="E28" i="15"/>
  <c r="Q28" i="15" s="1"/>
  <c r="E31" i="15"/>
  <c r="Q31" i="15" s="1"/>
  <c r="K11" i="15"/>
  <c r="P27" i="9" s="1"/>
  <c r="M18" i="12" l="1"/>
  <c r="H109" i="15" l="1"/>
  <c r="H108" i="15"/>
  <c r="H107" i="15"/>
  <c r="H106" i="15"/>
  <c r="E116" i="14"/>
  <c r="E115" i="14"/>
  <c r="E114" i="14"/>
  <c r="E113" i="14"/>
  <c r="M112" i="14"/>
  <c r="J112" i="14"/>
  <c r="E112" i="14"/>
  <c r="Q111" i="14"/>
  <c r="J111" i="14"/>
  <c r="E111" i="14"/>
  <c r="N110" i="14"/>
  <c r="E110" i="14"/>
  <c r="E108" i="14"/>
  <c r="E107" i="14"/>
  <c r="E106" i="14"/>
  <c r="E105" i="14"/>
  <c r="M104" i="14"/>
  <c r="J104" i="14"/>
  <c r="E104" i="14"/>
  <c r="Q103" i="14"/>
  <c r="J103" i="14"/>
  <c r="E103" i="14"/>
  <c r="N102" i="14"/>
  <c r="E102" i="14"/>
  <c r="E100" i="14"/>
  <c r="E99" i="14"/>
  <c r="E98" i="14"/>
  <c r="M96" i="14"/>
  <c r="E97" i="14"/>
  <c r="J96" i="14"/>
  <c r="E96" i="14"/>
  <c r="Q95" i="14"/>
  <c r="J95" i="14"/>
  <c r="E95" i="14"/>
  <c r="N94" i="14"/>
  <c r="E94" i="14"/>
  <c r="E92" i="14"/>
  <c r="E91" i="14"/>
  <c r="E90" i="14"/>
  <c r="E89" i="14"/>
  <c r="M88" i="14"/>
  <c r="J88" i="14"/>
  <c r="E88" i="14"/>
  <c r="Q87" i="14"/>
  <c r="J87" i="14"/>
  <c r="E87" i="14"/>
  <c r="N86" i="14"/>
  <c r="E86" i="14"/>
  <c r="E84" i="14"/>
  <c r="E83" i="14"/>
  <c r="E82" i="14"/>
  <c r="E81" i="14"/>
  <c r="M80" i="14"/>
  <c r="J80" i="14"/>
  <c r="E80" i="14"/>
  <c r="Q79" i="14"/>
  <c r="J79" i="14"/>
  <c r="E79" i="14"/>
  <c r="N78" i="14"/>
  <c r="E78" i="14"/>
  <c r="E76" i="14"/>
  <c r="E75" i="14"/>
  <c r="E74" i="14"/>
  <c r="E73" i="14"/>
  <c r="M72" i="14"/>
  <c r="J72" i="14"/>
  <c r="E72" i="14"/>
  <c r="Q71" i="14"/>
  <c r="J71" i="14"/>
  <c r="E71" i="14"/>
  <c r="N70" i="14"/>
  <c r="E70" i="14"/>
  <c r="E68" i="14"/>
  <c r="E67" i="14"/>
  <c r="E66" i="14"/>
  <c r="E65" i="14"/>
  <c r="M64" i="14"/>
  <c r="J64" i="14"/>
  <c r="E64" i="14"/>
  <c r="Q63" i="14"/>
  <c r="J63" i="14"/>
  <c r="E63" i="14"/>
  <c r="N62" i="14"/>
  <c r="E62" i="14"/>
  <c r="R54" i="14"/>
  <c r="K54" i="14"/>
  <c r="Q51" i="14"/>
  <c r="Q50" i="14"/>
  <c r="J51" i="14"/>
  <c r="J50" i="14"/>
  <c r="E56" i="14"/>
  <c r="E54" i="14"/>
  <c r="E52" i="14"/>
  <c r="E51" i="14"/>
  <c r="E50" i="14"/>
  <c r="E49" i="14"/>
  <c r="S46" i="14"/>
  <c r="Q45" i="14"/>
  <c r="E47" i="14"/>
  <c r="E46" i="14"/>
  <c r="E45" i="14"/>
  <c r="E44" i="14"/>
  <c r="Q39" i="14"/>
  <c r="E38" i="14"/>
  <c r="Q36" i="14"/>
  <c r="E35" i="14"/>
  <c r="Q33" i="14"/>
  <c r="E32" i="14"/>
  <c r="Q30" i="14"/>
  <c r="E29" i="14"/>
  <c r="Q27" i="14"/>
  <c r="K27" i="14" s="1"/>
  <c r="M23" i="14"/>
  <c r="J21" i="14"/>
  <c r="H69" i="9" s="1"/>
  <c r="C18" i="14"/>
  <c r="E8" i="14"/>
  <c r="U69" i="9" l="1"/>
  <c r="Q30" i="20"/>
  <c r="D130" i="14"/>
  <c r="D132" i="14"/>
  <c r="D126" i="14"/>
  <c r="D128" i="14"/>
  <c r="Y120" i="14"/>
  <c r="X64" i="14" s="1"/>
  <c r="B4" i="14"/>
  <c r="C50" i="8" l="1"/>
  <c r="F48" i="8"/>
  <c r="C46" i="8"/>
  <c r="F44" i="8"/>
  <c r="F40" i="8"/>
  <c r="C42" i="8" l="1"/>
  <c r="C38" i="8"/>
  <c r="H36" i="8"/>
  <c r="J31" i="8"/>
  <c r="E31" i="8"/>
  <c r="J21" i="8"/>
  <c r="E21" i="8"/>
  <c r="P21" i="8"/>
  <c r="J20" i="8"/>
  <c r="J19" i="8"/>
  <c r="E128" i="8" s="1"/>
  <c r="E8" i="8"/>
  <c r="H58" i="9" l="1"/>
  <c r="C17" i="8"/>
  <c r="P50" i="9"/>
  <c r="D50" i="9"/>
  <c r="J49" i="9"/>
  <c r="D49" i="9"/>
  <c r="P48" i="9"/>
  <c r="I48" i="9"/>
  <c r="D48" i="9"/>
  <c r="H45" i="9"/>
  <c r="D45" i="9"/>
  <c r="K47" i="9"/>
  <c r="D47" i="9"/>
  <c r="K46" i="9"/>
  <c r="D46" i="9"/>
  <c r="P44" i="9"/>
  <c r="D44" i="9"/>
  <c r="I43" i="9"/>
  <c r="D43" i="9"/>
  <c r="J39" i="9"/>
  <c r="D39" i="9"/>
  <c r="E38" i="9"/>
  <c r="J36" i="9"/>
  <c r="D36" i="9"/>
  <c r="D35" i="9"/>
  <c r="K10" i="12"/>
  <c r="C70" i="8"/>
  <c r="P11" i="9"/>
  <c r="D11" i="9"/>
  <c r="P29" i="9"/>
  <c r="P23" i="9"/>
  <c r="P22" i="9"/>
  <c r="J23" i="14"/>
  <c r="E30" i="14"/>
  <c r="C15" i="9"/>
  <c r="C13" i="9"/>
  <c r="E10" i="8"/>
  <c r="U58" i="9" l="1"/>
  <c r="Q19" i="20"/>
  <c r="K30" i="14"/>
  <c r="X126" i="14"/>
  <c r="O58" i="9"/>
  <c r="P24" i="9"/>
  <c r="M27" i="12" l="1"/>
  <c r="J20" i="14"/>
  <c r="M25" i="12" s="1"/>
  <c r="X104" i="14"/>
  <c r="Q104" i="14"/>
  <c r="Q112" i="14"/>
  <c r="Q96" i="14"/>
  <c r="Q88" i="14"/>
  <c r="Q80" i="14"/>
  <c r="J84" i="14" s="1"/>
  <c r="J90" i="14" l="1"/>
  <c r="Q90" i="14" s="1"/>
  <c r="J89" i="14"/>
  <c r="Q89" i="14" s="1"/>
  <c r="J92" i="14"/>
  <c r="Q92" i="14" s="1"/>
  <c r="J91" i="14"/>
  <c r="Q91" i="14" s="1"/>
  <c r="J82" i="14"/>
  <c r="Q82" i="14" s="1"/>
  <c r="J81" i="14"/>
  <c r="Q81" i="14" s="1"/>
  <c r="Q84" i="14"/>
  <c r="J83" i="14"/>
  <c r="Q83" i="14" s="1"/>
  <c r="J98" i="14"/>
  <c r="Q98" i="14" s="1"/>
  <c r="J97" i="14"/>
  <c r="Q97" i="14" s="1"/>
  <c r="J100" i="14"/>
  <c r="Q100" i="14" s="1"/>
  <c r="J99" i="14"/>
  <c r="Q99" i="14" s="1"/>
  <c r="J106" i="14"/>
  <c r="Q106" i="14" s="1"/>
  <c r="J105" i="14"/>
  <c r="Q105" i="14" s="1"/>
  <c r="J108" i="14"/>
  <c r="Q108" i="14" s="1"/>
  <c r="J107" i="14"/>
  <c r="Q107" i="14" s="1"/>
  <c r="J114" i="14"/>
  <c r="Q114" i="14" s="1"/>
  <c r="J113" i="14"/>
  <c r="Q113" i="14" s="1"/>
  <c r="J116" i="14"/>
  <c r="Q116" i="14" s="1"/>
  <c r="J115" i="14"/>
  <c r="Q115" i="14" s="1"/>
  <c r="E39" i="14"/>
  <c r="E36" i="14"/>
  <c r="E33" i="14"/>
  <c r="AA104" i="14"/>
  <c r="K106" i="15"/>
  <c r="K108" i="15"/>
  <c r="K107" i="15"/>
  <c r="K109" i="15"/>
  <c r="K10" i="15"/>
  <c r="Q11" i="15" s="1"/>
  <c r="Y104" i="14"/>
  <c r="Z104" i="14"/>
  <c r="Z88" i="14"/>
  <c r="Z80" i="14"/>
  <c r="D124" i="14"/>
  <c r="Q72" i="14"/>
  <c r="Q64" i="14"/>
  <c r="J124" i="14" l="1"/>
  <c r="D135" i="14"/>
  <c r="K39" i="14"/>
  <c r="X132" i="14"/>
  <c r="K36" i="14"/>
  <c r="X130" i="14"/>
  <c r="K33" i="14"/>
  <c r="X128" i="14"/>
  <c r="J66" i="14"/>
  <c r="Q66" i="14" s="1"/>
  <c r="J65" i="14"/>
  <c r="Q65" i="14" s="1"/>
  <c r="J68" i="14"/>
  <c r="Q68" i="14" s="1"/>
  <c r="J67" i="14"/>
  <c r="Q67" i="14" s="1"/>
  <c r="Q12" i="15"/>
  <c r="P28" i="9"/>
  <c r="J74" i="14"/>
  <c r="Q74" i="14" s="1"/>
  <c r="J73" i="14"/>
  <c r="Q73" i="14" s="1"/>
  <c r="J76" i="14"/>
  <c r="Q76" i="14" s="1"/>
  <c r="J75" i="14"/>
  <c r="Q75" i="14" s="1"/>
  <c r="X96" i="14"/>
  <c r="Z96" i="14" s="1"/>
  <c r="X80" i="14"/>
  <c r="X112" i="14"/>
  <c r="AA112" i="14" s="1"/>
  <c r="X88" i="14"/>
  <c r="X72" i="14"/>
  <c r="AA72" i="14" s="1"/>
  <c r="Z72" i="14"/>
  <c r="J19" i="14"/>
  <c r="AA64" i="14"/>
  <c r="Y64" i="14"/>
  <c r="Z64" i="14"/>
  <c r="X135" i="14" l="1"/>
  <c r="Q132" i="14"/>
  <c r="Q128" i="14"/>
  <c r="Q130" i="14"/>
  <c r="Q126" i="14"/>
  <c r="J126" i="14" s="1"/>
  <c r="Y80" i="14"/>
  <c r="AA80" i="14"/>
  <c r="R20" i="14"/>
  <c r="Q21" i="14"/>
  <c r="Y72" i="14"/>
  <c r="X119" i="14"/>
  <c r="P26" i="9"/>
  <c r="H59" i="9"/>
  <c r="Q20" i="20" s="1"/>
  <c r="Y96" i="14"/>
  <c r="AA96" i="14"/>
  <c r="Y88" i="14"/>
  <c r="AA88" i="14"/>
  <c r="Y112" i="14"/>
  <c r="Z112" i="14"/>
  <c r="Z119" i="14" s="1"/>
  <c r="M24" i="12"/>
  <c r="U59" i="9" l="1"/>
  <c r="J132" i="14"/>
  <c r="Y132" i="14"/>
  <c r="J130" i="14"/>
  <c r="Y130" i="14"/>
  <c r="J128" i="14"/>
  <c r="Y128" i="14"/>
  <c r="Y126" i="14"/>
  <c r="H60" i="9"/>
  <c r="Q21" i="20" s="1"/>
  <c r="O59" i="9"/>
  <c r="P31" i="9"/>
  <c r="P30" i="9"/>
  <c r="AA119" i="14"/>
  <c r="M26" i="12"/>
  <c r="M28" i="12"/>
  <c r="Y119" i="14"/>
  <c r="O60" i="9" l="1"/>
  <c r="P69" i="9"/>
  <c r="D95" i="9" s="1"/>
  <c r="AB119" i="14"/>
  <c r="Y123" i="14"/>
  <c r="D123" i="14" s="1"/>
  <c r="Q124" i="14" l="1"/>
  <c r="M21" i="12"/>
  <c r="M17" i="12" s="1"/>
  <c r="M20" i="12"/>
  <c r="P12" i="13"/>
  <c r="X138" i="14" l="1"/>
  <c r="Y138" i="14" s="1"/>
  <c r="M22" i="12"/>
  <c r="M16" i="12"/>
  <c r="U60" i="9" s="1"/>
  <c r="X139" i="14" l="1"/>
  <c r="L134" i="14" s="1"/>
  <c r="Z140" i="14" s="1"/>
  <c r="C114" i="8"/>
  <c r="C101" i="8"/>
  <c r="T59" i="9" l="1"/>
  <c r="D43" i="2"/>
  <c r="P74" i="8" l="1"/>
  <c r="C78" i="8"/>
  <c r="C62" i="8"/>
  <c r="P58" i="8"/>
  <c r="P118" i="8" l="1"/>
  <c r="P111" i="8"/>
  <c r="P98" i="8"/>
  <c r="P90" i="8"/>
  <c r="P82" i="8"/>
  <c r="P66" i="8"/>
  <c r="U127" i="8" l="1"/>
  <c r="J127" i="8" s="1"/>
  <c r="T58" i="9" s="1"/>
  <c r="T60" i="9" s="1"/>
  <c r="T63" i="9" s="1"/>
  <c r="C122" i="8"/>
  <c r="C94" i="8"/>
  <c r="C86" i="8"/>
  <c r="P20" i="8"/>
  <c r="O63" i="9" l="1"/>
  <c r="J135" i="14" l="1"/>
  <c r="Z135" i="14" s="1"/>
  <c r="Q25" i="20"/>
  <c r="H67" i="9"/>
  <c r="J128" i="8"/>
  <c r="P128" i="8" s="1"/>
  <c r="T128" i="8" s="1"/>
  <c r="H68" i="9"/>
  <c r="Q29" i="20" s="1"/>
  <c r="Q135" i="14" l="1"/>
  <c r="Y135" i="14" s="1"/>
  <c r="V63" i="9"/>
  <c r="P67" i="9"/>
  <c r="Q28" i="20"/>
  <c r="P68" i="9"/>
  <c r="H70" i="9"/>
  <c r="U63" i="9"/>
  <c r="U67" i="9"/>
  <c r="U68" i="9" l="1"/>
  <c r="P70" i="9"/>
  <c r="Q31" i="20"/>
  <c r="U70" i="9"/>
  <c r="P75" i="9"/>
  <c r="D94" i="9" s="1"/>
  <c r="D96" i="9" s="1"/>
</calcChain>
</file>

<file path=xl/sharedStrings.xml><?xml version="1.0" encoding="utf-8"?>
<sst xmlns="http://schemas.openxmlformats.org/spreadsheetml/2006/main" count="1267" uniqueCount="679">
  <si>
    <t>1.1</t>
  </si>
  <si>
    <t>Designação da candidatura:</t>
  </si>
  <si>
    <t>1.2</t>
  </si>
  <si>
    <t>1.3</t>
  </si>
  <si>
    <t>1.4</t>
  </si>
  <si>
    <t>N.º Candidatura:</t>
  </si>
  <si>
    <t>Reg.º SGI:</t>
  </si>
  <si>
    <t>1.</t>
  </si>
  <si>
    <t>IDENTIFICAÇÃO DA CANDIDATURA</t>
  </si>
  <si>
    <t>FRCP - PRA</t>
  </si>
  <si>
    <t>% comparticipação solicitada:</t>
  </si>
  <si>
    <t>2.</t>
  </si>
  <si>
    <t>IDENTIFICAÇÃO DO ORGANISMO OU SERVIÇO RESPONSÁVEL PELA CANDIDATURA</t>
  </si>
  <si>
    <t>2.1</t>
  </si>
  <si>
    <t>2.2</t>
  </si>
  <si>
    <t>NIF:</t>
  </si>
  <si>
    <t>2.3</t>
  </si>
  <si>
    <t>Tipo de organismo:</t>
  </si>
  <si>
    <t>Estado</t>
  </si>
  <si>
    <t>Instituto Público</t>
  </si>
  <si>
    <t>Empresa do Sector Empresarial do Estado</t>
  </si>
  <si>
    <t>2.4</t>
  </si>
  <si>
    <t>Ministério:</t>
  </si>
  <si>
    <t>Ministério da Economia e da Transição Digital</t>
  </si>
  <si>
    <t>Ministério dos Negócios Estrangeiros</t>
  </si>
  <si>
    <t>Ministério das Finanças</t>
  </si>
  <si>
    <t>Ministério da Defesa Nacional</t>
  </si>
  <si>
    <t>Ministério da Administração Interna</t>
  </si>
  <si>
    <t>Ministério da Justiça</t>
  </si>
  <si>
    <t>Ministério da Modernização do Estado e da Administração Pública</t>
  </si>
  <si>
    <t>Ministério do Planeamento</t>
  </si>
  <si>
    <t>Ministério da Cultura</t>
  </si>
  <si>
    <t>Ministério da Ciência, Tecnologia e Ensino Superior</t>
  </si>
  <si>
    <t>Ministério da Educação</t>
  </si>
  <si>
    <t>Ministério do Trabalho, Solidariedade e Segurança Social</t>
  </si>
  <si>
    <t>Ministério da Saúde</t>
  </si>
  <si>
    <t>Ministério do Ambiente e da Ação Climática</t>
  </si>
  <si>
    <t>Ministério das Infraestruturas e da Habitação</t>
  </si>
  <si>
    <t>Ministério da Coesão Territorial</t>
  </si>
  <si>
    <t>Ministério da Agricultura</t>
  </si>
  <si>
    <t>Ministério do Mar</t>
  </si>
  <si>
    <t>2.5</t>
  </si>
  <si>
    <t>2.6</t>
  </si>
  <si>
    <t>Nome:</t>
  </si>
  <si>
    <t>Telefone:</t>
  </si>
  <si>
    <t>3.</t>
  </si>
  <si>
    <t>IDENTIFICAÇÃO DO IMÓVEL OU OCUPAÇÃO A CANDIDATAR</t>
  </si>
  <si>
    <t>3.1</t>
  </si>
  <si>
    <t>Designação do imóvel:</t>
  </si>
  <si>
    <t>3.2</t>
  </si>
  <si>
    <t>3.3</t>
  </si>
  <si>
    <t>Morada:</t>
  </si>
  <si>
    <t>N.º</t>
  </si>
  <si>
    <t>Código Postal:</t>
  </si>
  <si>
    <t>Localidade:</t>
  </si>
  <si>
    <t>Freguesia:</t>
  </si>
  <si>
    <t>Concelho:</t>
  </si>
  <si>
    <t>Distrito:</t>
  </si>
  <si>
    <t>Aveiro</t>
  </si>
  <si>
    <t>Beja</t>
  </si>
  <si>
    <t>Braga</t>
  </si>
  <si>
    <t>Bragança</t>
  </si>
  <si>
    <t>Castelo Branco</t>
  </si>
  <si>
    <t>Coimbra</t>
  </si>
  <si>
    <t>Évora</t>
  </si>
  <si>
    <t>Faro</t>
  </si>
  <si>
    <t>Guarda</t>
  </si>
  <si>
    <t>Leiria</t>
  </si>
  <si>
    <t>Lisboa</t>
  </si>
  <si>
    <t>Portalegre</t>
  </si>
  <si>
    <t>Porto</t>
  </si>
  <si>
    <t>Santarém</t>
  </si>
  <si>
    <t>Setúbal</t>
  </si>
  <si>
    <t>Viana do Castelo</t>
  </si>
  <si>
    <t>Vila Real</t>
  </si>
  <si>
    <t>Viseu</t>
  </si>
  <si>
    <t>3.4</t>
  </si>
  <si>
    <t>INSCRIÇÃO MATRICIAL</t>
  </si>
  <si>
    <t>Tipo:</t>
  </si>
  <si>
    <t>Urbano</t>
  </si>
  <si>
    <t>Rústico</t>
  </si>
  <si>
    <t>Artigo:</t>
  </si>
  <si>
    <t>3.5</t>
  </si>
  <si>
    <t>REGISTO PREDIAL</t>
  </si>
  <si>
    <t>Conservatória:</t>
  </si>
  <si>
    <t>3.6</t>
  </si>
  <si>
    <t>Imóvel classificado:</t>
  </si>
  <si>
    <t>Imóvel em área de proteção:</t>
  </si>
  <si>
    <t>Sim</t>
  </si>
  <si>
    <t>Não</t>
  </si>
  <si>
    <t>4.</t>
  </si>
  <si>
    <t>meses</t>
  </si>
  <si>
    <t>Início de trabalhos:</t>
  </si>
  <si>
    <t>Kg</t>
  </si>
  <si>
    <t>t</t>
  </si>
  <si>
    <t>Prioridade:</t>
  </si>
  <si>
    <t>n.a.</t>
  </si>
  <si>
    <t>Taxa de financiamento:</t>
  </si>
  <si>
    <t>2.7</t>
  </si>
  <si>
    <t>Descrição sumária da intervenção:</t>
  </si>
  <si>
    <t>Tipo de material:</t>
  </si>
  <si>
    <t>Estado de conservação:</t>
  </si>
  <si>
    <t>Bom</t>
  </si>
  <si>
    <t>Razoável</t>
  </si>
  <si>
    <t>Mau</t>
  </si>
  <si>
    <t>Revestido:</t>
  </si>
  <si>
    <t>Acessível:</t>
  </si>
  <si>
    <t>Quantidade:</t>
  </si>
  <si>
    <t>Prazo de execução:</t>
  </si>
  <si>
    <t>Realizado por:</t>
  </si>
  <si>
    <t>CANDIDATURA</t>
  </si>
  <si>
    <t>1.5</t>
  </si>
  <si>
    <t>1.6</t>
  </si>
  <si>
    <t>1.7</t>
  </si>
  <si>
    <t>1.8</t>
  </si>
  <si>
    <t>1.9</t>
  </si>
  <si>
    <t>1.10</t>
  </si>
  <si>
    <t>5.</t>
  </si>
  <si>
    <t>DECISÃO DA COMISSÃO DIRETIVA</t>
  </si>
  <si>
    <t>Aprovado</t>
  </si>
  <si>
    <t>Reprovado</t>
  </si>
  <si>
    <t>A Comissão Diretiva:</t>
  </si>
  <si>
    <t>DESCRIÇÃO DA CANDIDATURA AO FRCP-PRA</t>
  </si>
  <si>
    <t>mod. FRCP-RC-1.01</t>
  </si>
  <si>
    <t>mod. FRCP-PRA-1.01</t>
  </si>
  <si>
    <t>mod. FRCP-RC-1.01 e FRCP-PRA-1.01</t>
  </si>
  <si>
    <t>FRCP - Reabilitação  Conservação</t>
  </si>
  <si>
    <t>FRCP - Reabilitação Conservação  e PRA</t>
  </si>
  <si>
    <t>3.7</t>
  </si>
  <si>
    <t>CLASSIFICAÇÃO DO IMÓVEL</t>
  </si>
  <si>
    <t>ORGANISMO</t>
  </si>
  <si>
    <t>2.1.1</t>
  </si>
  <si>
    <t>Designação:</t>
  </si>
  <si>
    <t>2.1.2</t>
  </si>
  <si>
    <t>2.1.3</t>
  </si>
  <si>
    <t>2.1.4</t>
  </si>
  <si>
    <t>Gestor de contacto</t>
  </si>
  <si>
    <t>UNIDADE GESTÃO PATRIMONIAL</t>
  </si>
  <si>
    <t>2.2.1</t>
  </si>
  <si>
    <t>2.2.2</t>
  </si>
  <si>
    <t>Sujeito a dedução</t>
  </si>
  <si>
    <t>Não sujeito a dedução</t>
  </si>
  <si>
    <t>Enquadramento de beneficiário no CIVA:</t>
  </si>
  <si>
    <t>Parecer: técnico:</t>
  </si>
  <si>
    <t>Parecer: Subdiretor-Geral da DGTF</t>
  </si>
  <si>
    <t>Subdiretor-Geral:</t>
  </si>
  <si>
    <t>Decisão:</t>
  </si>
  <si>
    <t>Montante a financiar:</t>
  </si>
  <si>
    <t>não reembolsável</t>
  </si>
  <si>
    <t>FRCP - Reabilitação Conservação</t>
  </si>
  <si>
    <t>FRCP - Programa Remoção Amianto</t>
  </si>
  <si>
    <t>FRCP - Reabilitação Conservação e Programa Remoção Amianto</t>
  </si>
  <si>
    <t>2.2.3</t>
  </si>
  <si>
    <t>Anexo RC</t>
  </si>
  <si>
    <t>Anexo PRA</t>
  </si>
  <si>
    <t>Fundamentação técnica:</t>
  </si>
  <si>
    <t>UGP:</t>
  </si>
  <si>
    <t>Cronograma financeiro:</t>
  </si>
  <si>
    <t>Memória descritiva:</t>
  </si>
  <si>
    <t>Não admitida</t>
  </si>
  <si>
    <t>Aprovada</t>
  </si>
  <si>
    <t>Não aprovada</t>
  </si>
  <si>
    <t>Misto</t>
  </si>
  <si>
    <t>Comparticipação solicitada (1):</t>
  </si>
  <si>
    <t>3.1.1</t>
  </si>
  <si>
    <t>Termo responsabilidade:</t>
  </si>
  <si>
    <t>3.2.1</t>
  </si>
  <si>
    <t>Certificado do laboratório:</t>
  </si>
  <si>
    <t>RELATÓRIO DIAGNÓSTICO:</t>
  </si>
  <si>
    <t>Planta localização edifício(s):</t>
  </si>
  <si>
    <t>Calendarização:</t>
  </si>
  <si>
    <t>Orçamento detalhado:</t>
  </si>
  <si>
    <t>Enquadramento beneficiário CIVA</t>
  </si>
  <si>
    <t>Plano reembolso (quando aplicável)</t>
  </si>
  <si>
    <t>Planta localização intervenção(ões):</t>
  </si>
  <si>
    <t xml:space="preserve">(1) Valores com IVA </t>
  </si>
  <si>
    <t>A comparticipação reembolsável obriga apresentação do Plano de Reembolso referido no 3.6</t>
  </si>
  <si>
    <t>% comparticipação não reembolsável:</t>
  </si>
  <si>
    <t>% comparticipação reembolsável:</t>
  </si>
  <si>
    <t>Endereço eletrónico:</t>
  </si>
  <si>
    <t>Secção/fração:</t>
  </si>
  <si>
    <t>Preenchimento 'Módulo Amianto' SIIE:</t>
  </si>
  <si>
    <t>PROJETO DE EXECUÇÃO</t>
  </si>
  <si>
    <t>TRABALHOS DE SUBSTITUIÇÃO</t>
  </si>
  <si>
    <t>Friabilidade:</t>
  </si>
  <si>
    <t>Não friável</t>
  </si>
  <si>
    <t>Friável</t>
  </si>
  <si>
    <t>Revestido</t>
  </si>
  <si>
    <t>Não revestido</t>
  </si>
  <si>
    <t>Acessível</t>
  </si>
  <si>
    <t>Inacessível</t>
  </si>
  <si>
    <t>Anexo RC e anexo PRA</t>
  </si>
  <si>
    <t>Em falta</t>
  </si>
  <si>
    <t>DIAGNÓSTICO E ANÁLISES</t>
  </si>
  <si>
    <t>ANEXO PRA</t>
  </si>
  <si>
    <t>Observações:</t>
  </si>
  <si>
    <t>DESCRIÇÃO DA CANDIDATURA AO FRCP-RC</t>
  </si>
  <si>
    <t>Área bruta da intervenção:</t>
  </si>
  <si>
    <t>m2</t>
  </si>
  <si>
    <t>ELEMENTOS INSTRUTÓRIOS</t>
  </si>
  <si>
    <t>3.8</t>
  </si>
  <si>
    <t>IDENTIFICAÇÃO DE INTERVENÇÕES</t>
  </si>
  <si>
    <t>Urgentes ou prioritárias</t>
  </si>
  <si>
    <t>Conservação e reabilitação</t>
  </si>
  <si>
    <t>Urgentes ou prioritárias, conservação e reabilitação</t>
  </si>
  <si>
    <t>Aplicável</t>
  </si>
  <si>
    <t>Não aplicável</t>
  </si>
  <si>
    <t>AVALIAÇÃO</t>
  </si>
  <si>
    <t>Obras urgentes ou prioritárias face à gravidade extrema das deficiências de solidez, segurança e salubridade do imóvel ou à sua especial localização.</t>
  </si>
  <si>
    <t xml:space="preserve">Intervenções de conservação e reabilitação, nomeadamente ao nível da cobertura, dos vãos, das canalizações, das instalações elétricas ou eletromecânicas, bem como as destinadas a promover a eficiência energética dos imóveis. </t>
  </si>
  <si>
    <t xml:space="preserve">Obras urgentes ou prioritárias face à gravidade extrema das deficiências de solidez, segurança e salubridade do imóvel ou à sua especial localização. Bem como, intervenções de conservação e reabilitação, nomeadamente ao nível da cobertura, dos vãos, das canalizações, das instalações elétricas ou eletromecânicas, bem como as destinadas a promover a eficiência energética dos imóveis. </t>
  </si>
  <si>
    <t>SOLIDEZ</t>
  </si>
  <si>
    <t>SEGURANÇA</t>
  </si>
  <si>
    <t>SALUBRIDADE</t>
  </si>
  <si>
    <t>Pouco relevante</t>
  </si>
  <si>
    <t>Relevante</t>
  </si>
  <si>
    <t>Muito relevante</t>
  </si>
  <si>
    <t>Intervenção que pese constituir-se lógica, designadamente vindo na sequência de outras anteriores, não se revela imprescindível concretizar no presente, por não beneficiar de forma sensível ou durável, a estrutura ou robustez do conjunto edificado ou de qualquer elemento construtivo tido por fundamental que o integre.</t>
  </si>
  <si>
    <t>Intervenção que se impõe, face à ausência parcial ou total de solidez ou de segurança de um dado componente construtivo estrutural ou arquitetónico do edificado, do seu todo ou de parte que limita a sua utilização, podendo pôr em risco bens.</t>
  </si>
  <si>
    <t>Intervenção que se impõe, face a uma situação de ruína próxima ou eminente, pondo em risco, direta ou indiretamente, funcionalidades instaladas, pessoas ou outras áreas do edificado em plena utilização.</t>
  </si>
  <si>
    <t>Intervenção associada a anomalia extraordinária nos sistemas instalados, associados ou não ao seu grau de vetustez ou que correspondendo a propostas iniciais ou de melhoria das condições de segurança, em qualquer das vertentes consideradas, não comportam benefícios duradouros tecnicamente ou mistos, compatíveis com as características e nível de utilização do edificado.</t>
  </si>
  <si>
    <t>Intervenções necessárias concretizar para a resolução de situações excecionais que não decorram da ausência de manutenção dos equipamentos ou edificados e que comportem situações de risco sobre bens e de funcionamento dos serviços instalados sem que no curto prazo, haja possibilidade da sua concretização.</t>
  </si>
  <si>
    <t>Intervenções que se impõem, perante riscos de segurança eminentes, face a situações observadas que manifestamente, afetando pessoas e bens, justificam a deslocação temporária dos serviços instalados.</t>
  </si>
  <si>
    <t>Intervenções que embora não dirigidas para a resolução de problemas de insalubridade, comportam soluções que beneficiam, no futuro, o comportamento do edificado, face a tais problemas.</t>
  </si>
  <si>
    <t>Intervenções que procuram eliminar fatores de insalubridade que afetam diretamente a funcionalidade dos serviços e as condições de desempenho do edificado.</t>
  </si>
  <si>
    <t>Intervenções que se impõem, face à perda de funcionalidade do edificado ou de suas partes relevantes, por razões de insalubridade manifesta, prevalecentes ou concorrenciais com outras causas.</t>
  </si>
  <si>
    <t>LOCALIZAÇÃO</t>
  </si>
  <si>
    <t>Edificado cuja presença na malha urbana da cidade ou local, não lhe configuram visibilidade ou importância relativa especial, face aos demais da envolvente.</t>
  </si>
  <si>
    <t>Edificado cujas características e presença na malha urbana, o tornam fundamental manter, quando comparado com os demais da envolvente.</t>
  </si>
  <si>
    <t>Edificado proeminente que pelas características e visibilidade, ressalta da malha urbana em que se insere, pautando-a, impondo o privilegiar do edificado no futuro, especialmente na sua função atual.</t>
  </si>
  <si>
    <t>PRAZO</t>
  </si>
  <si>
    <t>Dentro da média</t>
  </si>
  <si>
    <t>Acima da média</t>
  </si>
  <si>
    <t>CUSTO TOTAL</t>
  </si>
  <si>
    <t>APRECIAÇÃO GLOBAL</t>
  </si>
  <si>
    <t>As soluções não evidenciam claramente os objetivos a que se propõe, embora se possa encontrar alguma relação entre ambos. A durabilidade das soluções é limitada, face a alternativas, os sistemas de manutenção são pesados.</t>
  </si>
  <si>
    <t>Correspondem a projetos especialmente dirigidos para a resolução de problemas, que envolvem custos adequados, soluções duráveis e de manutenção esporádica.</t>
  </si>
  <si>
    <t>ANEXO RC</t>
  </si>
  <si>
    <t>REABILITAÇÃO CONSERVAÇÃO</t>
  </si>
  <si>
    <t>PROGRAMA DE REMOÇÃO DE AMIANTO</t>
  </si>
  <si>
    <t>FINANCIAMENTO PRA</t>
  </si>
  <si>
    <t>IDENTIFICAÇÃO DE INTERVENÇÕES (continuação)</t>
  </si>
  <si>
    <t>Financiamento (1):</t>
  </si>
  <si>
    <t>TRABALHOS DE REMOÇÃO</t>
  </si>
  <si>
    <t>TOTAIS:</t>
  </si>
  <si>
    <t>Quantidade total:</t>
  </si>
  <si>
    <t>% Quantidade</t>
  </si>
  <si>
    <t>% Prioridade 1</t>
  </si>
  <si>
    <t>% Prioridade 2</t>
  </si>
  <si>
    <t>% Prioridade 3</t>
  </si>
  <si>
    <t>Totais:</t>
  </si>
  <si>
    <t>Prioridade média ponderada</t>
  </si>
  <si>
    <t>O prazo de execução face aos prazos de execução de anteriores candidaturas está acima da média. [12 meses, +∞]</t>
  </si>
  <si>
    <t>O prazo de execução face aos prazos de execução de anteriores candidaturas está dentro da média. [0, 12 meses]</t>
  </si>
  <si>
    <t>O custo total da intervenção face aos custos totais de anteriores candidaturas está dentro da média. [0,00; 1 000 000,00 €]</t>
  </si>
  <si>
    <t>O custo total da intervenção face aos custos totais de anteriores candidaturas está acima da média. [1 000 000,00 €; +∞]</t>
  </si>
  <si>
    <t>FORMULÁRIO DE INSTRUÇÃO DE CANDIDATURA</t>
  </si>
  <si>
    <t>APRECIAÇÃO</t>
  </si>
  <si>
    <t>Verificar a tipologia das operações de intervenção constantes no projeto apresentado:</t>
  </si>
  <si>
    <t>Avaliar em função da gravidade das patologias identificadas que possam colocar em causa a segurança física dos elementos construtivos estruturais e arquitetónicos do imóvel:</t>
  </si>
  <si>
    <t>Conservação e reabilitação: Pontuação 5,0%</t>
  </si>
  <si>
    <t>Urgentes ou prioritárias: Pontuação 7,5%</t>
  </si>
  <si>
    <t>Pouco relevante: Pontuação 5,0%</t>
  </si>
  <si>
    <t>Relevante: Pontuação 10,0%</t>
  </si>
  <si>
    <t>Muito relevante: Pontuação 15,0%</t>
  </si>
  <si>
    <t>Urgente ou prioritário, conservação e reabilitação: Pontuação 7,5%</t>
  </si>
  <si>
    <t>A considerar ações que visem colmatar deficiências de segurança, designadamente, a nível de: riscos de incêndio, da ocupação e uso dos espaços, da utilização de equipamentos, de intrusões, de riscos geotécnicos:</t>
  </si>
  <si>
    <t>Avaliar em função da importância da inserção do imóvel na malha urbana:</t>
  </si>
  <si>
    <t>Muito relevante: Pontuação 15%</t>
  </si>
  <si>
    <t>Verificar o prazo de execução face aos prazos de execução de anteriores candidaturas:</t>
  </si>
  <si>
    <t>Dentro da média: Pontuação 7,5%</t>
  </si>
  <si>
    <t>Acima da média: Pontuação 3,8%</t>
  </si>
  <si>
    <t>Verificar o custo total da intervenção face aos custos totais de anteriores candidaturas. Justificar o enquadramento na alínea e) do n.º 2 do artigo 4.º da Portaria 293/2009 (se for o caso):</t>
  </si>
  <si>
    <t>Acima da média: Pontuação 5,0%</t>
  </si>
  <si>
    <t>Dentro da média: Pontuação 10,0%</t>
  </si>
  <si>
    <t>PFP</t>
  </si>
  <si>
    <t>50% ≤</t>
  </si>
  <si>
    <t>0% ≤</t>
  </si>
  <si>
    <t>(Continua na página seguinte)</t>
  </si>
  <si>
    <t>(Continuação)</t>
  </si>
  <si>
    <t>PONTUAÇÃO</t>
  </si>
  <si>
    <t>Financiamento substituição (1):</t>
  </si>
  <si>
    <t>Financiamento Outros (1):</t>
  </si>
  <si>
    <t>Financiamento projeto (1):</t>
  </si>
  <si>
    <t>Financiamento remoção (1):</t>
  </si>
  <si>
    <t>Custo remoção (1):</t>
  </si>
  <si>
    <t>Custo estudo/projeto execução (1):</t>
  </si>
  <si>
    <t>Custo substituição (1):</t>
  </si>
  <si>
    <t>Ponderação atribuída:</t>
  </si>
  <si>
    <t>Pontuação atribuída:</t>
  </si>
  <si>
    <t>Definição da pontuação atribuída:</t>
  </si>
  <si>
    <t>Eficácia face aos  objetivos - Verificar se as obras propostas são adequadas à resolução das deficiências identificadas. Durabilidade das soluções - A avaliar em função dos tipos e especificações dos materiais empregues e da adequação da aplicação dos mesmos nas soluções construtivas propostas. Sistema de manutenção previsto - Analisa o sistema de manutenção das instalações, verificando da sua adequação ao período de vida útil previsto após a realização das operações propostas.</t>
  </si>
  <si>
    <t>Imóvel em processo classificação:</t>
  </si>
  <si>
    <t>Data receção:</t>
  </si>
  <si>
    <t>FINANCIAMENTO SOLICITADO</t>
  </si>
  <si>
    <t>Taxa IVA aplicável:</t>
  </si>
  <si>
    <t>Designação do organismo:</t>
  </si>
  <si>
    <t>Tipo organismo:</t>
  </si>
  <si>
    <t>Unidade Gestão Patrimonial (UGP):</t>
  </si>
  <si>
    <t>NIF UGP:</t>
  </si>
  <si>
    <t>NIF organismo:</t>
  </si>
  <si>
    <t>N.º inventário SIIE:</t>
  </si>
  <si>
    <t>Imóvel em área proteção:</t>
  </si>
  <si>
    <t>Imóvel em proc. classificação:</t>
  </si>
  <si>
    <t>FINANCIAMENTO APURADO</t>
  </si>
  <si>
    <t>S/ IVA</t>
  </si>
  <si>
    <t>PARECER TÉCNICO</t>
  </si>
  <si>
    <t>Total</t>
  </si>
  <si>
    <t>reembolsável nos termos do Plano de reembolso previsto no contrato de financiamento</t>
  </si>
  <si>
    <t>Artigo matricial:</t>
  </si>
  <si>
    <t>Seção/fração:</t>
  </si>
  <si>
    <t>Registo predial n.º</t>
  </si>
  <si>
    <t>Conservatória/freguesia:</t>
  </si>
  <si>
    <t>Avaliar em função das patologias identificadas que ponham em causa as exigências de "habitabilidade" das instalações, nomeadamente: i) a nível ambiental - equilíbrio térmico, condições acústicas, estanquicidade ao ar e a água, abastecimento de água, drenagem de águas e qualidade do ar interior. ii) A nível espacial - compatibilidade entre espaço/função, facilidade, flexibilidade de uso e acessos para pessoas de mobilidade condicionada.</t>
  </si>
  <si>
    <t xml:space="preserve">Presidência do Conselho de Ministros </t>
  </si>
  <si>
    <t>Tratam-se de projetos que introduzem soluções inovadoras, de eficácia superior às correntes, sem custos colaterais e compatíveis com o nível de profundidade da intervenção em questão. Apresentam durabilidade integrada, quer em termos das soluções quer em termos dos materiais, integradas num plano de manutenção claramente económico.</t>
  </si>
  <si>
    <t>Preencher Anexos RC e PRA</t>
  </si>
  <si>
    <t>Preencher Anexo PRA</t>
  </si>
  <si>
    <t>Preencher Anexo RC</t>
  </si>
  <si>
    <t>SUMÁRIO DOS VALORES APRESENTADOS NA CANDIDATURA (AUTOPREENCHIMENTO)</t>
  </si>
  <si>
    <t>Prazo previsto de execução:</t>
  </si>
  <si>
    <t>Latitude:</t>
  </si>
  <si>
    <t>Coordenadas Geográficas</t>
  </si>
  <si>
    <t>Longitude:</t>
  </si>
  <si>
    <t xml:space="preserve">Resume dos valores preenchidos nos anexos RC, PRA ou em ambos.  </t>
  </si>
  <si>
    <t>Área bruta de construção abrangida pela candidatura:</t>
  </si>
  <si>
    <t>IDENTIFICAÇÃO DO IMÓVEL E OCUPAÇÃO A CANDIDATAR</t>
  </si>
  <si>
    <t>A informação relativa ao imóvel que vai ser alvo de intervenção no âmbito desta candidatura. Estes elementos têm de estar compatíveis e atualizados com a informação que conste no SIIE.</t>
  </si>
  <si>
    <t>Informação relativa ao promotor da intervenção no âmbito desta candidatura e à Unidade de Gestão Patrimonial associada. A informação relativa aos gestores de contacto destina-se a facilitar e agilizar todo o processo de comunicação.</t>
  </si>
  <si>
    <t>Não entregue</t>
  </si>
  <si>
    <t>Justificação sumária porque se considera que as intervenções propostas se enquadram na tipologias de urgentes ou prioritárias, conservação e reabilitação, ou em ambas:</t>
  </si>
  <si>
    <t>Para a candidatura ser apreciada existem parâmetros de validação e avaliação das intervenções. Deverão ser apresentados o âmbito dos trabalhos que constam na candidatura e as cateterísticas existentes no edificado.</t>
  </si>
  <si>
    <t xml:space="preserve">A candidatura para ser analisada tem de apresentar um conjunto de elementos que possibilite a sua analise e a respetiva classificação.  Passa-se a listar os elementos que devem contem a candidatura, esta lista não substitui a entrega desse elementos com a candidatura. </t>
  </si>
  <si>
    <t>PARÂMETROS DE APRECIAÇÃO</t>
  </si>
  <si>
    <t>3.3.1</t>
  </si>
  <si>
    <t>3.4.1</t>
  </si>
  <si>
    <t>Descrição geral da candidatura apresentada ao Fundo de Reabilitação e Conservação Patrimonial na componente de Programa de Remoção de Amianto. Preenche só com a informação referente à componente PRA, no caso da candidatura prever também intervenção no âmbito da Reabilitação Conservação do edificado essa informação deve ser preenchida no Anexo RC.</t>
  </si>
  <si>
    <t>Total amianto a remover:</t>
  </si>
  <si>
    <t>cm3</t>
  </si>
  <si>
    <t>DESPESAS APRESENTADOS NA CANDIDATURA</t>
  </si>
  <si>
    <t>RELATÓRIO DIAGNÓSTICO (RD)</t>
  </si>
  <si>
    <t>ESTUDO / PROJETO DE EXECUÇÃO (PE)</t>
  </si>
  <si>
    <t>TRABALHOS REMOÇÃO (TR)</t>
  </si>
  <si>
    <t>TRABALHOS SUBSTITUIÇÃO (TS)</t>
  </si>
  <si>
    <t>São apresentados custos com PE?</t>
  </si>
  <si>
    <t>São apresentados custos com TR?</t>
  </si>
  <si>
    <t>São apresentados custos com TS?</t>
  </si>
  <si>
    <t>TRABALHOS COMPLEMENTARES (TC)</t>
  </si>
  <si>
    <t>São apresentados custo de TC?</t>
  </si>
  <si>
    <t>Localização material contendo amianto:</t>
  </si>
  <si>
    <t>Se o material é friabilidade:</t>
  </si>
  <si>
    <t>Estado de conservação material:</t>
  </si>
  <si>
    <t>Se o material está revestido:</t>
  </si>
  <si>
    <t>Decl. de compromisso beneficiária:</t>
  </si>
  <si>
    <t>Identificação materiais c/amianto:</t>
  </si>
  <si>
    <t>TOTAIS</t>
  </si>
  <si>
    <t>3.9</t>
  </si>
  <si>
    <t>3.10</t>
  </si>
  <si>
    <t>3.11</t>
  </si>
  <si>
    <t>TRABALHOS COMPLEMENTARES</t>
  </si>
  <si>
    <t>Custo trabalhos complementares (1):</t>
  </si>
  <si>
    <t>VERIFICAÇÕES</t>
  </si>
  <si>
    <t>Custo estudo/projeto execução:</t>
  </si>
  <si>
    <t>Custo remoção:</t>
  </si>
  <si>
    <t>Custo substituição:</t>
  </si>
  <si>
    <t>Custo trabalhos complementares:</t>
  </si>
  <si>
    <t>Vários</t>
  </si>
  <si>
    <t>São apresentados custos do RD?</t>
  </si>
  <si>
    <t>No caso das intervenções abrangerem mais do que uma zona ou tipo de intervenção de remoção de amianto, com caraterísticas deferentes, deve ser preenchido uma identificação para cada tipo de intervenção</t>
  </si>
  <si>
    <t>Data prevista início trabalhos:</t>
  </si>
  <si>
    <t>Descrição sumária intervenção ao RC:</t>
  </si>
  <si>
    <t>Descrição sumária intervenção ao PRA:</t>
  </si>
  <si>
    <t>Classificação das intervenções propostas nas candidaturas de acordo com a informação apresentada na candidatura.</t>
  </si>
  <si>
    <t>Justificação apresentada:</t>
  </si>
  <si>
    <t>TIPOLOGIA:</t>
  </si>
  <si>
    <t>SOLIDEZ:</t>
  </si>
  <si>
    <t>Identificação de patologia(s) de segurança no imóvel e explicitação sumária da intervenção(ões) proposta realizar para solucionar o problemas:</t>
  </si>
  <si>
    <t>Identificação de patologia(s) de segurança no imóvel e explicitação sumária da intervenção(ões) proposta realizar para solucionar o problema:</t>
  </si>
  <si>
    <t>Reg.ª SGI:</t>
  </si>
  <si>
    <t xml:space="preserve">(1) Valores sem IVA </t>
  </si>
  <si>
    <t>N.º inscrição:</t>
  </si>
  <si>
    <t xml:space="preserve">A candidatura para ser analisada tem de apresentar um conjunto de elementos que possibilite a sua analise e a respetiva classificação.  Passa-se a listar os elementos que devem contem a candidatura, esta lista não substitui a entrega desse elementos. </t>
  </si>
  <si>
    <t>Planta localização intervenções:</t>
  </si>
  <si>
    <t>(1) Valor sem IVA</t>
  </si>
  <si>
    <t>(1) Valores sem IVA</t>
  </si>
  <si>
    <t xml:space="preserve">   </t>
  </si>
  <si>
    <t>Identificação de patologia(s) de solidez no imóvel e explicitação sumária da intervenção(ões) proposta realizar para solucionar o problema.</t>
  </si>
  <si>
    <t>O relatório diagnóstico poderá ser sempre objeto de financiamento não reembolsável, mesmo que se comprove a não existência de materiais com amianto no imóvel.</t>
  </si>
  <si>
    <t>Descrição das intervenções a realizar no âmbito dos trabalhos de remoção do amianto, referindo a localização do material no edifício e caraterizar o tipo de material que contem o amianto quanto à friabilidade, estado de conservação, revestimento, acessibilidade, quantidade e descriminar os custos associados quanto ao estudo/projeto execução, remoção, substituição e outros trabalhos complementares.
No caso das intervenções abrangerem mais do que uma zona ou tipo de intervenção de remoção de amianto, com caraterísticas deferentes, deve ser preenchido uma identificação para cada tipo de intervenção.</t>
  </si>
  <si>
    <t>Taxa de IVA aplicável:</t>
  </si>
  <si>
    <t>Definir se a candidatura apresentada tem como objetivo intervenções com caracter de urgência ou prioritárias, fase ao grau de degradação elevado do imóvel, ou se refere as intervenções a realizar no âmbito da conservação e a reabilitação normal do edificado, também se poderá aplicar ambas a situações. A majoração a aplicar é de 5,0% para intervenções de Conservação e Reabilitação, de 7,5% para intervenções Urgentes ou Prioritárias e de 7,5% se as intervenções abrangerem ambos os critérios.</t>
  </si>
  <si>
    <t>Definir se a intervenção proposta visa colmatar patologias que possam colocar em causa a segurança física dos elementos construtivos estruturais e arquitetónicos do imóvel. A majoração a aplicar é de 5,0% em intervenções com Pouca Relevância, de 10,0% em intervenções Relevantes e de 15,0% em intervenções Muito Relevantes.</t>
  </si>
  <si>
    <t>Definir se a intervenção visa colmatar deficiências de segurança, designadamente a nível de: risco de incêndio, da ocupação e uso dos espaços, da utilização de equipamentos, de intrusões e de riscos geotécnicos. A majoração a aplicar é de 5,0% em intervenções com Pouca Relevância, de 10,0% em intervenções Relevantes e de 15,0% em intervenções Muito Relevantes.</t>
  </si>
  <si>
    <t>Se a intervenção visa colmatar problemas de segurança deve identificar sumariamente as patologias associadas e qual a intervenção(ões) proposta realizar para solucionar o problema, considerando que essa fundamentação irá contribuir para a majoração a aplicar no calculo do financiamento a apurar.</t>
  </si>
  <si>
    <t>Se a intervenção visa colmatar problemas de solidez deve identificar e caracterizar sumariamente as patologias associadas e qual a intervenção(ões) proposta realizar para solucionar o problema, considerando que essa fundamentação irá contribuir para a majoração a aplicar no calculo do financiamento a apurar.</t>
  </si>
  <si>
    <t>Definir se a intervenção visa colmatar patologias que ponham em causa as exigências de "habitabilidade" das instalações e o seu normal funcionamento. A majoração a aplicar é de 5,0% em intervenções com Pouca Relevância, de 10,0% em intervenções Relevantes e de 15,0% em intervenções Muito Relevantes.</t>
  </si>
  <si>
    <t>Se existirem patologias de salubridade, identificar sumariamente as patologias associadas e qual a intervenção(ões) proposta realizar para solucionar o problema, considerando que essa fundamentação irá contribuir para a majoração a aplicar no calculo do financiamento a apurar.</t>
  </si>
  <si>
    <t>Certificado do laboratório*:</t>
  </si>
  <si>
    <t>*</t>
  </si>
  <si>
    <t>No caso de não serem apresentadas análises laboratoriais [n.a.] evocando a Metodologia para Tomada de Decisão do Instituto Nacional de Saúde Doutor Ricardo Jorge, nomeadamente o ponto 1.3, também será aplicada a classificação referida nesse documento, ponto 1.2, o fibrocimento é um material não fiável.</t>
  </si>
  <si>
    <t>TIPOLOGIA</t>
  </si>
  <si>
    <t>2.8</t>
  </si>
  <si>
    <t>75% ≤</t>
  </si>
  <si>
    <t>Concordo, à consideração da Presidente da Comissão Diretiva do FRCP.</t>
  </si>
  <si>
    <t>Enquadramento beneficiário CIVA:</t>
  </si>
  <si>
    <t>Existiu junção elementos:</t>
  </si>
  <si>
    <t>Data última junção:</t>
  </si>
  <si>
    <t>Taxa financiamento global:</t>
  </si>
  <si>
    <t>Ponderação aferida:</t>
  </si>
  <si>
    <t>DESPESA ELEGÍVEL FRCP:</t>
  </si>
  <si>
    <t>Financiamento aferido</t>
  </si>
  <si>
    <t>FINANCIAMENTO</t>
  </si>
  <si>
    <t>Prioridade média ponderada:</t>
  </si>
  <si>
    <t>MONTANTE TOTAL A FINANCIAR (aplicando enquadramento de beneficiário no CIVA):</t>
  </si>
  <si>
    <t>TAXA FINANCIAMENTO GLOBAL:</t>
  </si>
  <si>
    <t>Taxa de financiamento solicitada:</t>
  </si>
  <si>
    <t>mod. FRCP-RC-2.01</t>
  </si>
  <si>
    <t>Desp. eleg. aferida</t>
  </si>
  <si>
    <t>Ponderação:</t>
  </si>
  <si>
    <t>mod. FRCP-PRA-2.01</t>
  </si>
  <si>
    <t>mod. FRCP-2.01</t>
  </si>
  <si>
    <t>taxa apurada</t>
  </si>
  <si>
    <t xml:space="preserve">                Fator ponderação:</t>
  </si>
  <si>
    <t>Candidatura inclui operação de RC ao FRCP?</t>
  </si>
  <si>
    <t>Candidatura inclui operação de PRA ao FRCP?</t>
  </si>
  <si>
    <t xml:space="preserve">A taxa de financiamento global, no caso de candidatura a um único tipo de operação do FRCP, RC ou PRA, corresponde  à taxa aferida, no caso de candidaturas a mais de um tipos de operações do FRCP, RC e PRA, corresponde à percentagem média dos financiamentos apurados arredondado para cima. </t>
  </si>
  <si>
    <t>OPERAÇÃO PRA</t>
  </si>
  <si>
    <t>OPERAÇÃO RC</t>
  </si>
  <si>
    <t>ESTUDO PRÉVIO/PROJ. EXECUÇÃO:</t>
  </si>
  <si>
    <t>Termo de responsabilidade:</t>
  </si>
  <si>
    <t>Plano de execução:</t>
  </si>
  <si>
    <t>Mapa de trabalhos e orçamento:</t>
  </si>
  <si>
    <t>Estimativa custo global:</t>
  </si>
  <si>
    <t>Plano de execução</t>
  </si>
  <si>
    <t>Ficha do imóvel SIIE atualizada:</t>
  </si>
  <si>
    <t>Comprovativo inscrição no PCR:</t>
  </si>
  <si>
    <t>Comprovativo beneficiário CIVA:</t>
  </si>
  <si>
    <t>Declaração de conformidade:</t>
  </si>
  <si>
    <t>2.9</t>
  </si>
  <si>
    <t>Memória descritiva*:</t>
  </si>
  <si>
    <t>* A Memória descritiva e justificativa, conforme estabelecido no Guia para Instrução e Gestão das Candidaturas, é composta pelos seguintes elementos: i) identificação e descrição do imóvel; ii) área objeto das operações; iii) âmbito e conteúdo das operações e iv) justificação da necessidade de intervenção.</t>
  </si>
  <si>
    <t>2.1.5</t>
  </si>
  <si>
    <t>2.1.8</t>
  </si>
  <si>
    <t>2.1.6</t>
  </si>
  <si>
    <t>2.1.7</t>
  </si>
  <si>
    <t>2.2.4</t>
  </si>
  <si>
    <t>2.2.7</t>
  </si>
  <si>
    <t>2.2.5</t>
  </si>
  <si>
    <t>2.2.6</t>
  </si>
  <si>
    <t>Formulário</t>
  </si>
  <si>
    <t>Estudo prévio (ou projeto de execução)</t>
  </si>
  <si>
    <t>» Memória descritiva e Justificativa</t>
  </si>
  <si>
    <t>&gt; Localização, com a identificação da rua e do nº de polícia</t>
  </si>
  <si>
    <t xml:space="preserve">&gt; Coordenadas geográficas </t>
  </si>
  <si>
    <t>&gt; Elementos registrais e matriciais existentes</t>
  </si>
  <si>
    <t>&gt; Informação sobre a classificação do imóvel, se aplicável</t>
  </si>
  <si>
    <t>. Objeto da intervenção</t>
  </si>
  <si>
    <t>. Âmbito da intervenção</t>
  </si>
  <si>
    <t>. Identificação das patologias do imóvel</t>
  </si>
  <si>
    <t>. Justificação da necessidade de intervenção</t>
  </si>
  <si>
    <t>» Peças desenhadas, incluindo planta de localização do imóvel</t>
  </si>
  <si>
    <t>. Planta de localização</t>
  </si>
  <si>
    <t>. Plantas e alçados (perceção geral da intervenção)</t>
  </si>
  <si>
    <t>» Termo de responsabilidade</t>
  </si>
  <si>
    <t>Ficha do imóvel do SIIE (dados atualizados)</t>
  </si>
  <si>
    <t>Comprovativo(s) do enquadramento do beneficiário no CIVA</t>
  </si>
  <si>
    <t>Declaração de conformidade (mod. ANEXO A)</t>
  </si>
  <si>
    <t>. fotografias das áreas de intervenção</t>
  </si>
  <si>
    <t>. fotografias gerais do imóvel (exterior)</t>
  </si>
  <si>
    <t>þ</t>
  </si>
  <si>
    <t>ý</t>
  </si>
  <si>
    <t>…</t>
  </si>
  <si>
    <t>ü</t>
  </si>
  <si>
    <t>û</t>
  </si>
  <si>
    <t>Descrição geral da candidatura apresentada ao Fundo de Reabilitação e Conservação Patrimonial. A candidatura poderá respeitar a operações de Reabilitação e Conservação (RC), a operações específicas no âmbito do Programa de Remoção de Amianto (PRA) ou a ambas.
O presente formulário, bem como os seus anexos, capeará o processo de candidatura ao financiamento do FRCP, devendo ser integralmente preenchido (campos sombreados a cinza), não dispensando a junção de todos os documentos de instrução necessários à candidatura.</t>
  </si>
  <si>
    <t>Descrição geral da candidatura apresentada ao Fundo de Reabilitação e Conservação Patrimonial relativa a operações de Reabilitação Conservação do edificado. Preencher só com a informação referente a operações RC, no caso da candidatura prever também intervenção no âmbito do Programa de Remoção de Amianto essa informação deve ser preenchida no Anexo PRA.
O presente anexo deve ser integralmente preenchido (campos sombreados a cinza), não dispensando a junção de todos os documentos de instrução necessários à candidatura.</t>
  </si>
  <si>
    <t>Descrição geral da candidatura apresentada ao Fundo de Reabilitação e Conservação Patrimonial no âmbito do Programa de Remoção de Amianto. Preencher só com a informação referente a operações no âmbito do PRA, no caso da candidatura prever também intervenção no âmbito da Reabilitação e Conservação essa informação deve ser preenchida no Anexo RC.
O presente anexo deve ser integralmente preenchido (campos sombreados a cinza), não dispensando a junção de todos os documentos de instrução necessários à candidatura.</t>
  </si>
  <si>
    <t>Decl. conformidade beneficiária:</t>
  </si>
  <si>
    <t>Descrição das intervenções a realizar no âmbito dos trabalhos de remoção do amianto, referindo a localização do material no edifício e caraterizando o tipo de material que contem amianto quanto à friabilidade, estado de conservação, revestimento, acessibilidade, quantidade, assim como descriminar os custos referentes ao estudo/projeto execução, remoção, substituição e outros trabalhos complementares.
A candidatura ao financiamento no âmbito PRA terá que prever ações relativas aos materiais contendo amianto existentes no edifício, podendo apresentar mais que uma intervenção. O número destas intervenções está dependente da existência de materiais com diferentes localizações, níveis de proteção, naturezas e/ou atributos de conservação.
Para cada intervenção, com características diferentes terá que ser preenchido uma Identificação de Intervenção (pontos 3.1 a 3.11 deste anexo).</t>
  </si>
  <si>
    <t>Fotografias das áreas intervenção:</t>
  </si>
  <si>
    <t>Fotografias gerais imóvel (exterior):</t>
  </si>
  <si>
    <t>Planta localização:</t>
  </si>
  <si>
    <t>Plantas e alçados (intervenção):</t>
  </si>
  <si>
    <t>Estimativa do custo global da intervenção com montante da comparticipação financeira a que se candidata e taxa do IVA aplicável</t>
  </si>
  <si>
    <t>Plano de Execução com calendarização, mapa de investimento e cronograma financeiro</t>
  </si>
  <si>
    <t>Comprovativo de inscrição da intervenção no Plano de Conservação e Reabilitação anual (PGPI) - só para RC</t>
  </si>
  <si>
    <t>2.1.9</t>
  </si>
  <si>
    <t>Localização materiais c/amianto:</t>
  </si>
  <si>
    <t>Planta localização edifício:</t>
  </si>
  <si>
    <t>Fotografias gerais do imóvel (exterior):</t>
  </si>
  <si>
    <t>Fotografias das área intervenção:</t>
  </si>
  <si>
    <t>Caract. materiais c/amianto:</t>
  </si>
  <si>
    <t>» Levantamento fotográfico</t>
  </si>
  <si>
    <t>Fotografias áreas intervenção:</t>
  </si>
  <si>
    <t>Fotografias gerais imóvel:</t>
  </si>
  <si>
    <t>Plantas e alçados:</t>
  </si>
  <si>
    <t>PARÂMETROS DE APRECIAÇÃO (continuação)</t>
  </si>
  <si>
    <t>Caract. Materiais c/amianto:</t>
  </si>
  <si>
    <t>Fotografias gerais do imóvel:</t>
  </si>
  <si>
    <t>. Identificação e descrição do imóvel</t>
  </si>
  <si>
    <t>6.</t>
  </si>
  <si>
    <t>7.</t>
  </si>
  <si>
    <t>8.</t>
  </si>
  <si>
    <t>9.</t>
  </si>
  <si>
    <t>MAPA DOS ELEMENTOS INSTRUTÓRIOS DA CANDIDATURA</t>
  </si>
  <si>
    <t>Âmbito operação(ões) FRCP:</t>
  </si>
  <si>
    <t>DOCUMENTO</t>
  </si>
  <si>
    <t>CHECKLIST</t>
  </si>
  <si>
    <t>NOTAS</t>
  </si>
  <si>
    <t>Mapa de trabalhos e Orçamento da intervenção*  (ficheiro em formato Excel editável)</t>
  </si>
  <si>
    <t>* ou proposta adjudicada, se for o caso</t>
  </si>
  <si>
    <t>PARECER TÉCNICO DA CANDIDATURA</t>
  </si>
  <si>
    <t>A comparticipação reembolsável obriga apresentação do Plano de Reembolso</t>
  </si>
  <si>
    <t>O técnico:</t>
  </si>
  <si>
    <t>mod. FRCP-PRA-2.02</t>
  </si>
  <si>
    <r>
      <t xml:space="preserve">Parecer Cultura </t>
    </r>
    <r>
      <rPr>
        <sz val="7"/>
        <color rgb="FF413E39"/>
        <rFont val="Calibri"/>
        <family val="2"/>
        <scheme val="minor"/>
      </rPr>
      <t>(quando aplicável)</t>
    </r>
    <r>
      <rPr>
        <sz val="9"/>
        <color rgb="FF413E39"/>
        <rFont val="Calibri"/>
        <family val="2"/>
        <scheme val="minor"/>
      </rPr>
      <t>:</t>
    </r>
  </si>
  <si>
    <r>
      <t xml:space="preserve">Despesa total elegível </t>
    </r>
    <r>
      <rPr>
        <sz val="7"/>
        <color rgb="FF413E39"/>
        <rFont val="Calibri (corpo)"/>
      </rPr>
      <t>(1)</t>
    </r>
    <r>
      <rPr>
        <sz val="9"/>
        <color rgb="FF413E39"/>
        <rFont val="Calibri"/>
        <family val="2"/>
        <scheme val="minor"/>
      </rPr>
      <t>:</t>
    </r>
  </si>
  <si>
    <r>
      <t xml:space="preserve">Comparticipação não reembolsável solicitada </t>
    </r>
    <r>
      <rPr>
        <sz val="7"/>
        <color rgb="FF413E39"/>
        <rFont val="Calibri"/>
        <family val="2"/>
        <scheme val="minor"/>
      </rPr>
      <t>(1)</t>
    </r>
    <r>
      <rPr>
        <sz val="9"/>
        <color rgb="FF413E39"/>
        <rFont val="Calibri"/>
        <family val="2"/>
        <scheme val="minor"/>
      </rPr>
      <t>:</t>
    </r>
  </si>
  <si>
    <r>
      <t xml:space="preserve">Comparticipação reembolsável solicitada </t>
    </r>
    <r>
      <rPr>
        <sz val="7"/>
        <color rgb="FF413E39"/>
        <rFont val="Calibri"/>
        <family val="2"/>
        <scheme val="minor"/>
      </rPr>
      <t>(1)</t>
    </r>
    <r>
      <rPr>
        <sz val="9"/>
        <color rgb="FF413E39"/>
        <rFont val="Calibri"/>
        <family val="2"/>
        <scheme val="minor"/>
      </rPr>
      <t>:</t>
    </r>
  </si>
  <si>
    <r>
      <t xml:space="preserve">Custo estudo/projeto execução </t>
    </r>
    <r>
      <rPr>
        <sz val="7"/>
        <color rgb="FF413E39"/>
        <rFont val="Calibri"/>
        <family val="2"/>
        <scheme val="minor"/>
      </rPr>
      <t>(1)</t>
    </r>
    <r>
      <rPr>
        <sz val="9"/>
        <color rgb="FF413E39"/>
        <rFont val="Calibri"/>
        <family val="2"/>
        <scheme val="minor"/>
      </rPr>
      <t>:</t>
    </r>
  </si>
  <si>
    <r>
      <t xml:space="preserve">Custo remoção </t>
    </r>
    <r>
      <rPr>
        <sz val="7"/>
        <color rgb="FF413E39"/>
        <rFont val="Calibri"/>
        <family val="2"/>
        <scheme val="minor"/>
      </rPr>
      <t>(1)</t>
    </r>
    <r>
      <rPr>
        <sz val="9"/>
        <color rgb="FF413E39"/>
        <rFont val="Calibri"/>
        <family val="2"/>
        <scheme val="minor"/>
      </rPr>
      <t>:</t>
    </r>
  </si>
  <si>
    <r>
      <t xml:space="preserve">Custo substituição </t>
    </r>
    <r>
      <rPr>
        <sz val="7"/>
        <color rgb="FF413E39"/>
        <rFont val="Calibri"/>
        <family val="2"/>
        <scheme val="minor"/>
      </rPr>
      <t>(1)</t>
    </r>
    <r>
      <rPr>
        <sz val="9"/>
        <color rgb="FF413E39"/>
        <rFont val="Calibri"/>
        <family val="2"/>
        <scheme val="minor"/>
      </rPr>
      <t>:</t>
    </r>
  </si>
  <si>
    <t>APRECIAÇÃO - ALTERAÇÃO</t>
  </si>
  <si>
    <r>
      <t xml:space="preserve">Após preenchida a totalidade da informação, o ficheiro </t>
    </r>
    <r>
      <rPr>
        <i/>
        <sz val="8"/>
        <color rgb="FF413E39"/>
        <rFont val="Calibri"/>
        <family val="2"/>
        <scheme val="minor"/>
      </rPr>
      <t>Excel</t>
    </r>
    <r>
      <rPr>
        <sz val="8"/>
        <color rgb="FF413E39"/>
        <rFont val="Calibri"/>
        <family val="2"/>
        <scheme val="minor"/>
      </rPr>
      <t xml:space="preserve"> deverá ser renomeado de acordo com o n.º do SIIE do imóvel e a sigla da entidade beneficiária - "nº do SIIE_sigla da entidade beneficiária_Formulário" e gravada uma versão </t>
    </r>
    <r>
      <rPr>
        <i/>
        <sz val="8"/>
        <color rgb="FF413E39"/>
        <rFont val="Calibri"/>
        <family val="2"/>
        <scheme val="minor"/>
      </rPr>
      <t>Excel</t>
    </r>
    <r>
      <rPr>
        <sz val="8"/>
        <color rgb="FF413E39"/>
        <rFont val="Calibri"/>
        <family val="2"/>
        <scheme val="minor"/>
      </rPr>
      <t xml:space="preserve"> e outra em </t>
    </r>
    <r>
      <rPr>
        <i/>
        <sz val="8"/>
        <color rgb="FF413E39"/>
        <rFont val="Calibri"/>
        <family val="2"/>
        <scheme val="minor"/>
      </rPr>
      <t>pdf</t>
    </r>
    <r>
      <rPr>
        <sz val="8"/>
        <color rgb="FF413E39"/>
        <rFont val="Calibri"/>
        <family val="2"/>
        <scheme val="minor"/>
      </rPr>
      <t>. A serem remetidos com a candidatura e os restantes documentos de instrução em formato editável (</t>
    </r>
    <r>
      <rPr>
        <i/>
        <sz val="8"/>
        <color rgb="FF413E39"/>
        <rFont val="Calibri"/>
        <family val="2"/>
        <scheme val="minor"/>
      </rPr>
      <t>xls</t>
    </r>
    <r>
      <rPr>
        <sz val="8"/>
        <color rgb="FF413E39"/>
        <rFont val="Calibri"/>
        <family val="2"/>
        <scheme val="minor"/>
      </rPr>
      <t xml:space="preserve"> ou </t>
    </r>
    <r>
      <rPr>
        <i/>
        <sz val="8"/>
        <color rgb="FF413E39"/>
        <rFont val="Calibri"/>
        <family val="2"/>
        <scheme val="minor"/>
      </rPr>
      <t>xlsx</t>
    </r>
    <r>
      <rPr>
        <sz val="8"/>
        <color rgb="FF413E39"/>
        <rFont val="Calibri"/>
        <family val="2"/>
        <scheme val="minor"/>
      </rPr>
      <t xml:space="preserve">) e em </t>
    </r>
    <r>
      <rPr>
        <i/>
        <sz val="8"/>
        <color rgb="FF413E39"/>
        <rFont val="Calibri"/>
        <family val="2"/>
        <scheme val="minor"/>
      </rPr>
      <t>pdf</t>
    </r>
    <r>
      <rPr>
        <sz val="8"/>
        <color rgb="FF413E39"/>
        <rFont val="Calibri"/>
        <family val="2"/>
        <scheme val="minor"/>
      </rPr>
      <t>.</t>
    </r>
  </si>
  <si>
    <r>
      <t xml:space="preserve">Despesa total elegível da candidatura </t>
    </r>
    <r>
      <rPr>
        <sz val="7"/>
        <color theme="1"/>
        <rFont val="Calibri"/>
        <family val="2"/>
        <scheme val="minor"/>
      </rPr>
      <t>(1)</t>
    </r>
    <r>
      <rPr>
        <sz val="9"/>
        <color theme="1"/>
        <rFont val="Calibri"/>
        <family val="2"/>
        <scheme val="minor"/>
      </rPr>
      <t>:</t>
    </r>
  </si>
  <si>
    <r>
      <t xml:space="preserve">Comparticipação total não reembolsável solicitada </t>
    </r>
    <r>
      <rPr>
        <sz val="7"/>
        <color theme="1"/>
        <rFont val="Calibri"/>
        <family val="2"/>
        <scheme val="minor"/>
      </rPr>
      <t>(1)</t>
    </r>
    <r>
      <rPr>
        <sz val="9"/>
        <color theme="1"/>
        <rFont val="Calibri"/>
        <family val="2"/>
        <scheme val="minor"/>
      </rPr>
      <t>:</t>
    </r>
  </si>
  <si>
    <r>
      <t xml:space="preserve">Comparticipação total reembolsável solicitada (só aplicável no PRA) </t>
    </r>
    <r>
      <rPr>
        <sz val="7"/>
        <color theme="1"/>
        <rFont val="Calibri"/>
        <family val="2"/>
        <scheme val="minor"/>
      </rPr>
      <t>(1)</t>
    </r>
    <r>
      <rPr>
        <sz val="9"/>
        <color theme="1"/>
        <rFont val="Calibri"/>
        <family val="2"/>
        <scheme val="minor"/>
      </rPr>
      <t>:</t>
    </r>
  </si>
  <si>
    <r>
      <t xml:space="preserve">Despesa elegível </t>
    </r>
    <r>
      <rPr>
        <sz val="7"/>
        <color theme="1"/>
        <rFont val="Calibri (corpo)"/>
      </rPr>
      <t>(1)</t>
    </r>
    <r>
      <rPr>
        <sz val="9"/>
        <color theme="1"/>
        <rFont val="Calibri"/>
        <family val="2"/>
        <scheme val="minor"/>
      </rPr>
      <t>:</t>
    </r>
  </si>
  <si>
    <r>
      <t xml:space="preserve">Comparticipação solicitada </t>
    </r>
    <r>
      <rPr>
        <sz val="7"/>
        <color theme="1"/>
        <rFont val="Calibri (corpo)"/>
      </rPr>
      <t>(1)</t>
    </r>
    <r>
      <rPr>
        <sz val="9"/>
        <color theme="1"/>
        <rFont val="Calibri"/>
        <family val="2"/>
        <scheme val="minor"/>
      </rPr>
      <t>:</t>
    </r>
  </si>
  <si>
    <r>
      <t xml:space="preserve">Comparticipação não reembolsável solicitada </t>
    </r>
    <r>
      <rPr>
        <sz val="7"/>
        <color theme="1"/>
        <rFont val="Calibri (corpo)"/>
      </rPr>
      <t>(1)</t>
    </r>
    <r>
      <rPr>
        <sz val="9"/>
        <color theme="1"/>
        <rFont val="Calibri"/>
        <family val="2"/>
        <scheme val="minor"/>
      </rPr>
      <t>:</t>
    </r>
  </si>
  <si>
    <r>
      <t xml:space="preserve">Comparticipação reembolsável solicitada </t>
    </r>
    <r>
      <rPr>
        <sz val="7"/>
        <color theme="1"/>
        <rFont val="Calibri (corpo)"/>
      </rPr>
      <t>(1)</t>
    </r>
    <r>
      <rPr>
        <sz val="9"/>
        <color theme="1"/>
        <rFont val="Calibri"/>
        <family val="2"/>
        <scheme val="minor"/>
      </rPr>
      <t>:</t>
    </r>
  </si>
  <si>
    <r>
      <t xml:space="preserve">% comparticipação reembolsável solicitada </t>
    </r>
    <r>
      <rPr>
        <sz val="7"/>
        <color theme="1"/>
        <rFont val="Calibri"/>
        <family val="2"/>
        <scheme val="minor"/>
      </rPr>
      <t>(1)</t>
    </r>
    <r>
      <rPr>
        <sz val="9"/>
        <color theme="1"/>
        <rFont val="Calibri"/>
        <family val="2"/>
        <scheme val="minor"/>
      </rPr>
      <t>:</t>
    </r>
  </si>
  <si>
    <r>
      <t xml:space="preserve">Despesa elegível </t>
    </r>
    <r>
      <rPr>
        <sz val="7"/>
        <color rgb="FF413E39"/>
        <rFont val="Calibri (corpo)"/>
      </rPr>
      <t>(1)</t>
    </r>
    <r>
      <rPr>
        <sz val="9"/>
        <color rgb="FF413E39"/>
        <rFont val="Calibri"/>
        <family val="2"/>
        <scheme val="minor"/>
      </rPr>
      <t>:</t>
    </r>
  </si>
  <si>
    <r>
      <t xml:space="preserve">Comparticipação solicitada </t>
    </r>
    <r>
      <rPr>
        <sz val="7"/>
        <color rgb="FF413E39"/>
        <rFont val="Calibri (corpo)"/>
      </rPr>
      <t>(1)</t>
    </r>
    <r>
      <rPr>
        <sz val="9"/>
        <color rgb="FF413E39"/>
        <rFont val="Calibri"/>
        <family val="2"/>
        <scheme val="minor"/>
      </rPr>
      <t>:</t>
    </r>
  </si>
  <si>
    <r>
      <t xml:space="preserve">Qual despesa elegível com RD </t>
    </r>
    <r>
      <rPr>
        <sz val="7"/>
        <color rgb="FF413E39"/>
        <rFont val="Calibri (corpo)"/>
      </rPr>
      <t>(1)</t>
    </r>
    <r>
      <rPr>
        <sz val="9"/>
        <color rgb="FF413E39"/>
        <rFont val="Calibri"/>
        <family val="2"/>
        <scheme val="minor"/>
      </rPr>
      <t>:</t>
    </r>
  </si>
  <si>
    <r>
      <t xml:space="preserve">Qual a comparticipação solicitada  </t>
    </r>
    <r>
      <rPr>
        <sz val="7"/>
        <color rgb="FF413E39"/>
        <rFont val="Calibri"/>
        <family val="2"/>
        <scheme val="minor"/>
      </rPr>
      <t>(1)</t>
    </r>
    <r>
      <rPr>
        <sz val="9"/>
        <color rgb="FF413E39"/>
        <rFont val="Calibri"/>
        <family val="2"/>
        <scheme val="minor"/>
      </rPr>
      <t>:</t>
    </r>
  </si>
  <si>
    <r>
      <t xml:space="preserve">Qual despesa elegível com PE </t>
    </r>
    <r>
      <rPr>
        <sz val="7"/>
        <color rgb="FF413E39"/>
        <rFont val="Calibri"/>
        <family val="2"/>
        <scheme val="minor"/>
      </rPr>
      <t>(1)</t>
    </r>
    <r>
      <rPr>
        <sz val="9"/>
        <color rgb="FF413E39"/>
        <rFont val="Calibri"/>
        <family val="2"/>
        <scheme val="minor"/>
      </rPr>
      <t>:</t>
    </r>
  </si>
  <si>
    <r>
      <t xml:space="preserve">Qual a comparticipação solicitada </t>
    </r>
    <r>
      <rPr>
        <sz val="7"/>
        <color rgb="FF413E39"/>
        <rFont val="Calibri"/>
        <family val="2"/>
        <scheme val="minor"/>
      </rPr>
      <t>(1)</t>
    </r>
    <r>
      <rPr>
        <sz val="9"/>
        <color rgb="FF413E39"/>
        <rFont val="Calibri"/>
        <family val="2"/>
        <scheme val="minor"/>
      </rPr>
      <t>:</t>
    </r>
  </si>
  <si>
    <r>
      <t xml:space="preserve">Qual a despesa elegível com TR </t>
    </r>
    <r>
      <rPr>
        <sz val="7"/>
        <color rgb="FF413E39"/>
        <rFont val="Calibri (corpo)"/>
      </rPr>
      <t>(1)</t>
    </r>
    <r>
      <rPr>
        <sz val="9"/>
        <color rgb="FF413E39"/>
        <rFont val="Calibri"/>
        <family val="2"/>
        <scheme val="minor"/>
      </rPr>
      <t>:</t>
    </r>
  </si>
  <si>
    <r>
      <t xml:space="preserve">Qual comparticipação solicitada </t>
    </r>
    <r>
      <rPr>
        <sz val="7"/>
        <color rgb="FF413E39"/>
        <rFont val="Calibri"/>
        <family val="2"/>
        <scheme val="minor"/>
      </rPr>
      <t>(1)</t>
    </r>
    <r>
      <rPr>
        <sz val="9"/>
        <color rgb="FF413E39"/>
        <rFont val="Calibri"/>
        <family val="2"/>
        <scheme val="minor"/>
      </rPr>
      <t>:</t>
    </r>
  </si>
  <si>
    <r>
      <t xml:space="preserve">Qual a despesa elegível com TS </t>
    </r>
    <r>
      <rPr>
        <sz val="7"/>
        <color rgb="FF413E39"/>
        <rFont val="Calibri (corpo)"/>
      </rPr>
      <t>(1)</t>
    </r>
    <r>
      <rPr>
        <sz val="9"/>
        <color rgb="FF413E39"/>
        <rFont val="Calibri"/>
        <family val="2"/>
        <scheme val="minor"/>
      </rPr>
      <t>:</t>
    </r>
  </si>
  <si>
    <r>
      <t xml:space="preserve">Qual a despesa elegível com TC </t>
    </r>
    <r>
      <rPr>
        <sz val="7"/>
        <color rgb="FF413E39"/>
        <rFont val="Calibri"/>
        <family val="2"/>
        <scheme val="minor"/>
      </rPr>
      <t>(1)</t>
    </r>
    <r>
      <rPr>
        <sz val="9"/>
        <color rgb="FF413E39"/>
        <rFont val="Calibri"/>
        <family val="2"/>
        <scheme val="minor"/>
      </rPr>
      <t>:</t>
    </r>
  </si>
  <si>
    <r>
      <t xml:space="preserve">Custo trabalhos complementares </t>
    </r>
    <r>
      <rPr>
        <sz val="7"/>
        <color rgb="FF413E39"/>
        <rFont val="Calibri"/>
        <family val="2"/>
        <scheme val="minor"/>
      </rPr>
      <t>(1)</t>
    </r>
    <r>
      <rPr>
        <sz val="9"/>
        <color rgb="FF413E39"/>
        <rFont val="Calibri"/>
        <family val="2"/>
        <scheme val="minor"/>
      </rPr>
      <t>:</t>
    </r>
  </si>
  <si>
    <t>mod. FRCP-RC-2.02</t>
  </si>
  <si>
    <t>Estudo prévio</t>
  </si>
  <si>
    <t>Projeto execução</t>
  </si>
  <si>
    <t>ESTUDO PRÉVIO OU PROJETO EXECUÇÃO:</t>
  </si>
  <si>
    <t>Final</t>
  </si>
  <si>
    <t>INICIAL</t>
  </si>
  <si>
    <t>FRAÇÃO</t>
  </si>
  <si>
    <t>FINAL</t>
  </si>
  <si>
    <t>1º Pedido</t>
  </si>
  <si>
    <t>2º Pedido</t>
  </si>
  <si>
    <t>3º Pedido</t>
  </si>
  <si>
    <t>4º Pedido</t>
  </si>
  <si>
    <t>5º Pedido</t>
  </si>
  <si>
    <t>6º Pedido</t>
  </si>
  <si>
    <t>7º Pedido</t>
  </si>
  <si>
    <t>8º Pedido</t>
  </si>
  <si>
    <t>9º Pedido</t>
  </si>
  <si>
    <t>10º Pedido</t>
  </si>
  <si>
    <t>em:</t>
  </si>
  <si>
    <t>COMPARTICIPAÇÃO FINANCEIRA</t>
  </si>
  <si>
    <t>Contrato empreitada adjudicado:</t>
  </si>
  <si>
    <t>Não apresentado</t>
  </si>
  <si>
    <t>Apresentado</t>
  </si>
  <si>
    <t>não aplicado</t>
  </si>
  <si>
    <t>Orçamento adjudicado:</t>
  </si>
  <si>
    <t>Auto consignação obra:</t>
  </si>
  <si>
    <t>Cronograma financeiro atualizado:</t>
  </si>
  <si>
    <t>Confirmação conclusão trabalhos pela UGP:</t>
  </si>
  <si>
    <t>Fase:</t>
  </si>
  <si>
    <t>Certidão inexistência dividas ATA (valida):</t>
  </si>
  <si>
    <t>Certidão inexistência dividas Seg. Social (valida):</t>
  </si>
  <si>
    <t>Auto(s) de medição confirmados pela UGP:</t>
  </si>
  <si>
    <t>Fatura(s) validada(s) pela UGP:</t>
  </si>
  <si>
    <t>1.º PEDIDO</t>
  </si>
  <si>
    <t>Atualização dados no SIIE:</t>
  </si>
  <si>
    <t>Declaração Entidade Beneficiária (só FRCP-PRA):</t>
  </si>
  <si>
    <t>Certificados receção resíduos (só FRCP-PRA):</t>
  </si>
  <si>
    <t>Taxa IVA:</t>
  </si>
  <si>
    <t>VALIDAÇÕES</t>
  </si>
  <si>
    <t>TAXA FINANCIAMENTO GLOBAL CONTRATO:</t>
  </si>
  <si>
    <t>FINANCIAMENTO ATRIBUÍDO FRCP</t>
  </si>
  <si>
    <t>DESPESAS ELEGÍVEIS FRCP</t>
  </si>
  <si>
    <t>Contrato Financiamento n.º:</t>
  </si>
  <si>
    <t>Designação candidatura:</t>
  </si>
  <si>
    <t>Âmbito da operação(ões) FRCP:</t>
  </si>
  <si>
    <t xml:space="preserve">Fase: </t>
  </si>
  <si>
    <t>Data do pedido:</t>
  </si>
  <si>
    <t>Data última junção (caso exista):</t>
  </si>
  <si>
    <t>Data início trabalhos:</t>
  </si>
  <si>
    <t>PEDIDO DISPONIBILIZAÇÃO DA COMPARTICIPAÇÃO FINANCEIRA</t>
  </si>
  <si>
    <t>Parecer:</t>
  </si>
  <si>
    <t>COMISSÃO DIRETIVA</t>
  </si>
  <si>
    <t>Comparticipação financeira:</t>
  </si>
  <si>
    <t>Correspondendo ao pagamento:</t>
  </si>
  <si>
    <t>Não aprovado</t>
  </si>
  <si>
    <t>com IVA</t>
  </si>
  <si>
    <t>-</t>
  </si>
  <si>
    <r>
      <t xml:space="preserve">Financiamento atribuído FRCP - Total </t>
    </r>
    <r>
      <rPr>
        <b/>
        <sz val="7"/>
        <color theme="1" tint="0.34998626667073579"/>
        <rFont val="Aptos Light"/>
        <family val="2"/>
      </rPr>
      <t>sem IVA</t>
    </r>
    <r>
      <rPr>
        <b/>
        <sz val="9"/>
        <color theme="1" tint="0.34998626667073579"/>
        <rFont val="Aptos Light"/>
        <family val="2"/>
      </rPr>
      <t>:</t>
    </r>
  </si>
  <si>
    <r>
      <t xml:space="preserve">Despesa elegível FRCP-RC </t>
    </r>
    <r>
      <rPr>
        <sz val="7"/>
        <color theme="1" tint="0.34998626667073579"/>
        <rFont val="Aptos Light"/>
        <family val="2"/>
      </rPr>
      <t>sem IVA</t>
    </r>
    <r>
      <rPr>
        <sz val="9"/>
        <color theme="1" tint="0.34998626667073579"/>
        <rFont val="Aptos Light"/>
        <family val="2"/>
      </rPr>
      <t>:</t>
    </r>
  </si>
  <si>
    <r>
      <t xml:space="preserve">Despesa elegível FRCP-RC </t>
    </r>
    <r>
      <rPr>
        <sz val="7"/>
        <color theme="1" tint="0.34998626667073579"/>
        <rFont val="Aptos Light"/>
        <family val="2"/>
      </rPr>
      <t>com IVA</t>
    </r>
    <r>
      <rPr>
        <sz val="9"/>
        <color theme="1" tint="0.34998626667073579"/>
        <rFont val="Aptos Light"/>
        <family val="2"/>
      </rPr>
      <t>:</t>
    </r>
  </si>
  <si>
    <r>
      <t xml:space="preserve">Despesa elegível FRCP-PRA </t>
    </r>
    <r>
      <rPr>
        <sz val="7"/>
        <color theme="1" tint="0.34998626667073579"/>
        <rFont val="Aptos Light"/>
        <family val="2"/>
      </rPr>
      <t>sem IVA</t>
    </r>
    <r>
      <rPr>
        <sz val="9"/>
        <color theme="1" tint="0.34998626667073579"/>
        <rFont val="Aptos Light"/>
        <family val="2"/>
      </rPr>
      <t>:</t>
    </r>
  </si>
  <si>
    <r>
      <t xml:space="preserve">Despesa elegível FRCP-PRA </t>
    </r>
    <r>
      <rPr>
        <sz val="7"/>
        <color theme="1" tint="0.34998626667073579"/>
        <rFont val="Aptos Light"/>
        <family val="2"/>
      </rPr>
      <t>com IVA</t>
    </r>
    <r>
      <rPr>
        <sz val="9"/>
        <color theme="1" tint="0.34998626667073579"/>
        <rFont val="Aptos Light"/>
        <family val="2"/>
      </rPr>
      <t>:</t>
    </r>
  </si>
  <si>
    <r>
      <t xml:space="preserve">Despesa elegível FRCP - Total </t>
    </r>
    <r>
      <rPr>
        <b/>
        <sz val="7"/>
        <color theme="1" tint="0.34998626667073579"/>
        <rFont val="Aptos Light"/>
        <family val="2"/>
      </rPr>
      <t>sem IVA</t>
    </r>
    <r>
      <rPr>
        <b/>
        <sz val="9"/>
        <color theme="1" tint="0.34998626667073579"/>
        <rFont val="Aptos Light"/>
        <family val="2"/>
      </rPr>
      <t>:</t>
    </r>
  </si>
  <si>
    <r>
      <t xml:space="preserve">Despesa elegível FRCP - Total </t>
    </r>
    <r>
      <rPr>
        <sz val="7"/>
        <color theme="1" tint="0.34998626667073579"/>
        <rFont val="Aptos Light"/>
        <family val="2"/>
      </rPr>
      <t>com IVA</t>
    </r>
    <r>
      <rPr>
        <sz val="9"/>
        <color theme="1" tint="0.34998626667073579"/>
        <rFont val="Aptos Light"/>
        <family val="2"/>
      </rPr>
      <t>:</t>
    </r>
  </si>
  <si>
    <r>
      <t xml:space="preserve">Financiamento não reembolsável atribuído FRCP-RC </t>
    </r>
    <r>
      <rPr>
        <sz val="7"/>
        <color theme="1" tint="0.34998626667073579"/>
        <rFont val="Aptos Light"/>
        <family val="2"/>
      </rPr>
      <t>sem IVA</t>
    </r>
    <r>
      <rPr>
        <sz val="9"/>
        <color theme="1" tint="0.34998626667073579"/>
        <rFont val="Aptos Light"/>
        <family val="2"/>
      </rPr>
      <t>:</t>
    </r>
  </si>
  <si>
    <r>
      <t xml:space="preserve">Financiamento não reembolsável atribuído FRCP-RC </t>
    </r>
    <r>
      <rPr>
        <sz val="7"/>
        <color theme="1" tint="0.34998626667073579"/>
        <rFont val="Aptos Light"/>
        <family val="2"/>
      </rPr>
      <t>com IVA</t>
    </r>
    <r>
      <rPr>
        <sz val="9"/>
        <color theme="1" tint="0.34998626667073579"/>
        <rFont val="Aptos Light"/>
        <family val="2"/>
      </rPr>
      <t>:</t>
    </r>
  </si>
  <si>
    <r>
      <t xml:space="preserve">Financiamento não reembolsável atribuído FRCP-PRA </t>
    </r>
    <r>
      <rPr>
        <sz val="7"/>
        <color theme="1" tint="0.34998626667073579"/>
        <rFont val="Aptos Light"/>
        <family val="2"/>
      </rPr>
      <t>sem IVA</t>
    </r>
    <r>
      <rPr>
        <sz val="9"/>
        <color theme="1" tint="0.34998626667073579"/>
        <rFont val="Aptos Light"/>
        <family val="2"/>
      </rPr>
      <t>:</t>
    </r>
  </si>
  <si>
    <r>
      <t xml:space="preserve">Financiamento não reembolsável atribuído FRCP-PRA </t>
    </r>
    <r>
      <rPr>
        <sz val="7"/>
        <color theme="1" tint="0.34998626667073579"/>
        <rFont val="Aptos Light"/>
        <family val="2"/>
      </rPr>
      <t>com IVA</t>
    </r>
    <r>
      <rPr>
        <sz val="9"/>
        <color theme="1" tint="0.34998626667073579"/>
        <rFont val="Aptos Light"/>
        <family val="2"/>
      </rPr>
      <t>:</t>
    </r>
  </si>
  <si>
    <r>
      <t xml:space="preserve">Financiamento reembolsável atribuído FRCP-PRA </t>
    </r>
    <r>
      <rPr>
        <sz val="7"/>
        <color theme="1" tint="0.34998626667073579"/>
        <rFont val="Aptos Light"/>
        <family val="2"/>
      </rPr>
      <t>sem IVA</t>
    </r>
    <r>
      <rPr>
        <sz val="9"/>
        <color theme="1" tint="0.34998626667073579"/>
        <rFont val="Aptos Light"/>
        <family val="2"/>
      </rPr>
      <t>:</t>
    </r>
  </si>
  <si>
    <r>
      <t xml:space="preserve">Financiamento reembolsável atribuído FRCP-PRA </t>
    </r>
    <r>
      <rPr>
        <sz val="7"/>
        <color theme="1" tint="0.34998626667073579"/>
        <rFont val="Aptos Light"/>
        <family val="2"/>
      </rPr>
      <t>com IVA</t>
    </r>
    <r>
      <rPr>
        <sz val="9"/>
        <color theme="1" tint="0.34998626667073579"/>
        <rFont val="Aptos Light"/>
        <family val="2"/>
      </rPr>
      <t>:</t>
    </r>
  </si>
  <si>
    <r>
      <t xml:space="preserve">Financiamento atribuído FRCP - Total </t>
    </r>
    <r>
      <rPr>
        <b/>
        <sz val="7"/>
        <color theme="1" tint="0.34998626667073579"/>
        <rFont val="Aptos Light"/>
        <family val="2"/>
      </rPr>
      <t>com IVA</t>
    </r>
    <r>
      <rPr>
        <b/>
        <sz val="9"/>
        <color theme="1" tint="0.34998626667073579"/>
        <rFont val="Aptos Light"/>
        <family val="2"/>
      </rPr>
      <t>:</t>
    </r>
  </si>
  <si>
    <t>Autorização da ACT (só FRCP-PRA):</t>
  </si>
  <si>
    <t>Princípio onerosidade:</t>
  </si>
  <si>
    <r>
      <t xml:space="preserve">Custo intervenção FRCP - RC </t>
    </r>
    <r>
      <rPr>
        <sz val="7"/>
        <color rgb="FF413E39"/>
        <rFont val="Aptos Light"/>
        <family val="2"/>
      </rPr>
      <t>(1)</t>
    </r>
    <r>
      <rPr>
        <sz val="9"/>
        <color rgb="FF413E39"/>
        <rFont val="Aptos Light"/>
        <family val="2"/>
      </rPr>
      <t>:</t>
    </r>
  </si>
  <si>
    <r>
      <t xml:space="preserve">Comparticipação solicitada FRCP - RC </t>
    </r>
    <r>
      <rPr>
        <sz val="7"/>
        <color rgb="FF413E39"/>
        <rFont val="Aptos Light"/>
        <family val="2"/>
      </rPr>
      <t>(1)</t>
    </r>
    <r>
      <rPr>
        <sz val="9"/>
        <color rgb="FF413E39"/>
        <rFont val="Aptos Light"/>
        <family val="2"/>
      </rPr>
      <t>:</t>
    </r>
  </si>
  <si>
    <r>
      <t xml:space="preserve">% comparticipação solicitada FRCP - RC </t>
    </r>
    <r>
      <rPr>
        <sz val="7"/>
        <color rgb="FF413E39"/>
        <rFont val="Aptos Light"/>
        <family val="2"/>
      </rPr>
      <t>(1)</t>
    </r>
    <r>
      <rPr>
        <sz val="9"/>
        <color rgb="FF413E39"/>
        <rFont val="Aptos Light"/>
        <family val="2"/>
      </rPr>
      <t>:</t>
    </r>
  </si>
  <si>
    <r>
      <t xml:space="preserve">Custo intervenção FRCP - PRA </t>
    </r>
    <r>
      <rPr>
        <sz val="7"/>
        <color rgb="FF413E39"/>
        <rFont val="Aptos Light"/>
        <family val="2"/>
      </rPr>
      <t>(1)</t>
    </r>
    <r>
      <rPr>
        <sz val="9"/>
        <color rgb="FF413E39"/>
        <rFont val="Aptos Light"/>
        <family val="2"/>
      </rPr>
      <t>:</t>
    </r>
  </si>
  <si>
    <r>
      <t xml:space="preserve">Comparticipação não reembolsável solicitada FRCP - PRA </t>
    </r>
    <r>
      <rPr>
        <sz val="7"/>
        <color rgb="FF413E39"/>
        <rFont val="Aptos Light"/>
        <family val="2"/>
      </rPr>
      <t>(1)</t>
    </r>
    <r>
      <rPr>
        <sz val="9"/>
        <color rgb="FF413E39"/>
        <rFont val="Aptos Light"/>
        <family val="2"/>
      </rPr>
      <t>:</t>
    </r>
  </si>
  <si>
    <r>
      <t xml:space="preserve">% Comparticipação não reembolsável solicitada FRCP - PRA </t>
    </r>
    <r>
      <rPr>
        <sz val="7"/>
        <color rgb="FF413E39"/>
        <rFont val="Aptos Light"/>
        <family val="2"/>
      </rPr>
      <t>(1)</t>
    </r>
    <r>
      <rPr>
        <sz val="9"/>
        <color rgb="FF413E39"/>
        <rFont val="Aptos Light"/>
        <family val="2"/>
      </rPr>
      <t>:</t>
    </r>
  </si>
  <si>
    <r>
      <t xml:space="preserve">Comparticipação reembolsável solicitada FRCP - PRA </t>
    </r>
    <r>
      <rPr>
        <sz val="7"/>
        <color rgb="FF413E39"/>
        <rFont val="Aptos Light"/>
        <family val="2"/>
      </rPr>
      <t>(1)</t>
    </r>
    <r>
      <rPr>
        <sz val="9"/>
        <color rgb="FF413E39"/>
        <rFont val="Aptos Light"/>
        <family val="2"/>
      </rPr>
      <t>:</t>
    </r>
  </si>
  <si>
    <r>
      <t xml:space="preserve">% Comparticipação reembolsável solicitada FRCP - PRA </t>
    </r>
    <r>
      <rPr>
        <sz val="7"/>
        <color rgb="FF413E39"/>
        <rFont val="Aptos Light"/>
        <family val="2"/>
      </rPr>
      <t>(1)</t>
    </r>
    <r>
      <rPr>
        <sz val="9"/>
        <color rgb="FF413E39"/>
        <rFont val="Aptos Light"/>
        <family val="2"/>
      </rPr>
      <t>:</t>
    </r>
  </si>
  <si>
    <r>
      <t xml:space="preserve">Custo total intervenção </t>
    </r>
    <r>
      <rPr>
        <sz val="7"/>
        <color rgb="FF413E39"/>
        <rFont val="Aptos Light"/>
        <family val="2"/>
      </rPr>
      <t>(1)</t>
    </r>
    <r>
      <rPr>
        <sz val="9"/>
        <color rgb="FF413E39"/>
        <rFont val="Aptos Light"/>
        <family val="2"/>
      </rPr>
      <t>:</t>
    </r>
  </si>
  <si>
    <r>
      <t xml:space="preserve">Despesa elegível FRCP - RC </t>
    </r>
    <r>
      <rPr>
        <sz val="7"/>
        <color rgb="FF413E39"/>
        <rFont val="Aptos Light"/>
        <family val="2"/>
      </rPr>
      <t>sem IVA</t>
    </r>
    <r>
      <rPr>
        <sz val="9"/>
        <color rgb="FF413E39"/>
        <rFont val="Aptos Light"/>
        <family val="2"/>
      </rPr>
      <t>:</t>
    </r>
  </si>
  <si>
    <r>
      <t xml:space="preserve">Despesa elegível FRCP - RC </t>
    </r>
    <r>
      <rPr>
        <sz val="7"/>
        <color rgb="FF413E39"/>
        <rFont val="Aptos Light"/>
        <family val="2"/>
      </rPr>
      <t>com IVA</t>
    </r>
    <r>
      <rPr>
        <sz val="9"/>
        <color rgb="FF413E39"/>
        <rFont val="Aptos Light"/>
        <family val="2"/>
      </rPr>
      <t>:</t>
    </r>
  </si>
  <si>
    <r>
      <t xml:space="preserve">Despesa elegível FRCP - PRA </t>
    </r>
    <r>
      <rPr>
        <sz val="7"/>
        <color rgb="FF413E39"/>
        <rFont val="Aptos Light"/>
        <family val="2"/>
      </rPr>
      <t>sem IVA</t>
    </r>
    <r>
      <rPr>
        <sz val="9"/>
        <color rgb="FF413E39"/>
        <rFont val="Aptos Light"/>
        <family val="2"/>
      </rPr>
      <t>:</t>
    </r>
  </si>
  <si>
    <r>
      <t xml:space="preserve">Despesa elegível FRCP - PRA </t>
    </r>
    <r>
      <rPr>
        <sz val="7"/>
        <color rgb="FF413E39"/>
        <rFont val="Aptos Light"/>
        <family val="2"/>
      </rPr>
      <t>com IVA</t>
    </r>
    <r>
      <rPr>
        <sz val="9"/>
        <color rgb="FF413E39"/>
        <rFont val="Aptos Light"/>
        <family val="2"/>
      </rPr>
      <t>:</t>
    </r>
  </si>
  <si>
    <r>
      <t xml:space="preserve">Despesa elegível FRCP - Total </t>
    </r>
    <r>
      <rPr>
        <b/>
        <sz val="7"/>
        <color rgb="FF413E39"/>
        <rFont val="Aptos Light"/>
        <family val="2"/>
      </rPr>
      <t>sem IVA</t>
    </r>
    <r>
      <rPr>
        <b/>
        <sz val="9"/>
        <color rgb="FF413E39"/>
        <rFont val="Aptos Light"/>
        <family val="2"/>
      </rPr>
      <t>:</t>
    </r>
  </si>
  <si>
    <r>
      <t xml:space="preserve">Despesa elegível FRCP - Total </t>
    </r>
    <r>
      <rPr>
        <b/>
        <sz val="7"/>
        <color rgb="FF413E39"/>
        <rFont val="Aptos Light"/>
        <family val="2"/>
      </rPr>
      <t>com IVA</t>
    </r>
    <r>
      <rPr>
        <b/>
        <sz val="9"/>
        <color rgb="FF413E39"/>
        <rFont val="Aptos Light"/>
        <family val="2"/>
      </rPr>
      <t>:</t>
    </r>
  </si>
  <si>
    <r>
      <t xml:space="preserve">Financiamento não reembolsável FRCP - RC </t>
    </r>
    <r>
      <rPr>
        <sz val="7"/>
        <color rgb="FF413E39"/>
        <rFont val="Aptos Light"/>
        <family val="2"/>
      </rPr>
      <t>sem IVA</t>
    </r>
    <r>
      <rPr>
        <sz val="9"/>
        <color rgb="FF413E39"/>
        <rFont val="Aptos Light"/>
        <family val="2"/>
      </rPr>
      <t>:</t>
    </r>
  </si>
  <si>
    <r>
      <t xml:space="preserve">Financiamento não reembolsável FRCP - RC </t>
    </r>
    <r>
      <rPr>
        <sz val="7"/>
        <color rgb="FF413E39"/>
        <rFont val="Aptos Light"/>
        <family val="2"/>
      </rPr>
      <t>com IVA</t>
    </r>
    <r>
      <rPr>
        <sz val="9"/>
        <color rgb="FF413E39"/>
        <rFont val="Aptos Light"/>
        <family val="2"/>
      </rPr>
      <t>:</t>
    </r>
  </si>
  <si>
    <r>
      <t xml:space="preserve">Financiamento não reembolsável FRCP - PRA </t>
    </r>
    <r>
      <rPr>
        <sz val="7"/>
        <color rgb="FF413E39"/>
        <rFont val="Aptos Light"/>
        <family val="2"/>
      </rPr>
      <t>sem IVA</t>
    </r>
    <r>
      <rPr>
        <sz val="9"/>
        <color rgb="FF413E39"/>
        <rFont val="Aptos Light"/>
        <family val="2"/>
      </rPr>
      <t>:</t>
    </r>
  </si>
  <si>
    <r>
      <t>Financiamento não reembolsável FRCP - PRA</t>
    </r>
    <r>
      <rPr>
        <sz val="7"/>
        <color rgb="FF413E39"/>
        <rFont val="Aptos Light"/>
        <family val="2"/>
      </rPr>
      <t xml:space="preserve"> com IVA</t>
    </r>
    <r>
      <rPr>
        <sz val="9"/>
        <color rgb="FF413E39"/>
        <rFont val="Aptos Light"/>
        <family val="2"/>
      </rPr>
      <t>:</t>
    </r>
  </si>
  <si>
    <r>
      <t xml:space="preserve">Financiamento reembolsável FRCP - PRA </t>
    </r>
    <r>
      <rPr>
        <sz val="7"/>
        <color rgb="FF413E39"/>
        <rFont val="Aptos Light"/>
        <family val="2"/>
      </rPr>
      <t>sem IVA</t>
    </r>
    <r>
      <rPr>
        <sz val="9"/>
        <color rgb="FF413E39"/>
        <rFont val="Aptos Light"/>
        <family val="2"/>
      </rPr>
      <t>:</t>
    </r>
  </si>
  <si>
    <r>
      <t>Financiamento reembolsável FRCP - PRA</t>
    </r>
    <r>
      <rPr>
        <sz val="7"/>
        <color rgb="FF413E39"/>
        <rFont val="Aptos Light"/>
        <family val="2"/>
      </rPr>
      <t xml:space="preserve"> com IVA</t>
    </r>
    <r>
      <rPr>
        <sz val="9"/>
        <color rgb="FF413E39"/>
        <rFont val="Aptos Light"/>
        <family val="2"/>
      </rPr>
      <t>:</t>
    </r>
  </si>
  <si>
    <r>
      <t xml:space="preserve">Financiamento FRCP - Total </t>
    </r>
    <r>
      <rPr>
        <b/>
        <sz val="7"/>
        <color rgb="FF413E39"/>
        <rFont val="Aptos Light"/>
        <family val="2"/>
      </rPr>
      <t>sem IVA</t>
    </r>
    <r>
      <rPr>
        <b/>
        <sz val="9"/>
        <color rgb="FF413E39"/>
        <rFont val="Aptos Light"/>
        <family val="2"/>
      </rPr>
      <t>:</t>
    </r>
  </si>
  <si>
    <r>
      <t xml:space="preserve">Financiamento FRCP - Total </t>
    </r>
    <r>
      <rPr>
        <b/>
        <sz val="7"/>
        <color rgb="FF413E39"/>
        <rFont val="Aptos Light"/>
        <family val="2"/>
      </rPr>
      <t>com IVA</t>
    </r>
    <r>
      <rPr>
        <b/>
        <sz val="9"/>
        <color rgb="FF413E39"/>
        <rFont val="Aptos Light"/>
        <family val="2"/>
      </rPr>
      <t>:</t>
    </r>
  </si>
  <si>
    <r>
      <t xml:space="preserve">Despesa total elegível </t>
    </r>
    <r>
      <rPr>
        <sz val="7"/>
        <color rgb="FF413E39"/>
        <rFont val="Aptos Light"/>
        <family val="2"/>
      </rPr>
      <t>(1)</t>
    </r>
    <r>
      <rPr>
        <sz val="9"/>
        <color rgb="FF413E39"/>
        <rFont val="Aptos Light"/>
        <family val="2"/>
      </rPr>
      <t>:</t>
    </r>
  </si>
  <si>
    <r>
      <t xml:space="preserve">Parecer Cultura </t>
    </r>
    <r>
      <rPr>
        <sz val="7"/>
        <color rgb="FF413E39"/>
        <rFont val="Aptos Light"/>
        <family val="2"/>
      </rPr>
      <t>(quando aplicável)</t>
    </r>
    <r>
      <rPr>
        <sz val="9"/>
        <color rgb="FF413E39"/>
        <rFont val="Aptos Light"/>
        <family val="2"/>
      </rPr>
      <t>:</t>
    </r>
  </si>
  <si>
    <t>&lt; 50%   Þ taxa aferida de 50%</t>
  </si>
  <si>
    <t>&lt; 75%   Þ taxa aferida de 75%</t>
  </si>
  <si>
    <t>≤ 100% Þ taxa aferida de 80%</t>
  </si>
  <si>
    <r>
      <t xml:space="preserve">Taxa aferida RC </t>
    </r>
    <r>
      <rPr>
        <sz val="7"/>
        <color rgb="FF413E39"/>
        <rFont val="Aptos Light"/>
        <family val="2"/>
      </rPr>
      <t>(Fator ponderação)</t>
    </r>
    <r>
      <rPr>
        <sz val="9"/>
        <color rgb="FF413E39"/>
        <rFont val="Aptos Light"/>
        <family val="2"/>
      </rPr>
      <t>:</t>
    </r>
  </si>
  <si>
    <r>
      <t xml:space="preserve">Despesa elegível FRCP - RC </t>
    </r>
    <r>
      <rPr>
        <sz val="7"/>
        <color rgb="FF413E39"/>
        <rFont val="Aptos Light"/>
        <family val="2"/>
      </rPr>
      <t>(1)</t>
    </r>
    <r>
      <rPr>
        <b/>
        <sz val="9"/>
        <color rgb="FF413E39"/>
        <rFont val="Aptos Light"/>
        <family val="2"/>
      </rPr>
      <t>:</t>
    </r>
  </si>
  <si>
    <r>
      <t xml:space="preserve">Financiamento FRCP - RC </t>
    </r>
    <r>
      <rPr>
        <sz val="7"/>
        <color rgb="FF413E39"/>
        <rFont val="Aptos Light"/>
        <family val="2"/>
      </rPr>
      <t>(1)</t>
    </r>
    <r>
      <rPr>
        <b/>
        <sz val="9"/>
        <color rgb="FF413E39"/>
        <rFont val="Aptos Light"/>
        <family val="2"/>
      </rPr>
      <t>:</t>
    </r>
  </si>
  <si>
    <r>
      <t xml:space="preserve">Comparticipação não reembolsável solicitada </t>
    </r>
    <r>
      <rPr>
        <sz val="7"/>
        <color rgb="FF413E39"/>
        <rFont val="Aptos Light"/>
        <family val="2"/>
      </rPr>
      <t>(1)</t>
    </r>
    <r>
      <rPr>
        <sz val="9"/>
        <color rgb="FF413E39"/>
        <rFont val="Aptos Light"/>
        <family val="2"/>
      </rPr>
      <t>:</t>
    </r>
  </si>
  <si>
    <r>
      <t xml:space="preserve">Comparticipação reembolsável solicitada </t>
    </r>
    <r>
      <rPr>
        <sz val="7"/>
        <color rgb="FF413E39"/>
        <rFont val="Aptos Light"/>
        <family val="2"/>
      </rPr>
      <t>(1)</t>
    </r>
    <r>
      <rPr>
        <sz val="9"/>
        <color rgb="FF413E39"/>
        <rFont val="Aptos Light"/>
        <family val="2"/>
      </rPr>
      <t>:</t>
    </r>
  </si>
  <si>
    <r>
      <t xml:space="preserve">Despesa elegível com RD </t>
    </r>
    <r>
      <rPr>
        <sz val="7"/>
        <color rgb="FF413E39"/>
        <rFont val="Aptos Light"/>
        <family val="2"/>
      </rPr>
      <t>(1)</t>
    </r>
    <r>
      <rPr>
        <sz val="9"/>
        <color rgb="FF413E39"/>
        <rFont val="Aptos Light"/>
        <family val="2"/>
      </rPr>
      <t>:</t>
    </r>
  </si>
  <si>
    <r>
      <t xml:space="preserve">Comparticipação solicitada </t>
    </r>
    <r>
      <rPr>
        <sz val="7"/>
        <color rgb="FF413E39"/>
        <rFont val="Aptos Light"/>
        <family val="2"/>
      </rPr>
      <t>(1)</t>
    </r>
    <r>
      <rPr>
        <sz val="9"/>
        <color rgb="FF413E39"/>
        <rFont val="Aptos Light"/>
        <family val="2"/>
      </rPr>
      <t>:</t>
    </r>
  </si>
  <si>
    <r>
      <t xml:space="preserve">Despesa elegível com PE </t>
    </r>
    <r>
      <rPr>
        <sz val="7"/>
        <color rgb="FF413E39"/>
        <rFont val="Aptos Light"/>
        <family val="2"/>
      </rPr>
      <t>(1)</t>
    </r>
    <r>
      <rPr>
        <sz val="9"/>
        <color rgb="FF413E39"/>
        <rFont val="Aptos Light"/>
        <family val="2"/>
      </rPr>
      <t>:</t>
    </r>
  </si>
  <si>
    <r>
      <t xml:space="preserve">Despesa elegível com TR </t>
    </r>
    <r>
      <rPr>
        <sz val="7"/>
        <color rgb="FF413E39"/>
        <rFont val="Aptos Light"/>
        <family val="2"/>
      </rPr>
      <t>(1)</t>
    </r>
    <r>
      <rPr>
        <sz val="9"/>
        <color rgb="FF413E39"/>
        <rFont val="Aptos Light"/>
        <family val="2"/>
      </rPr>
      <t>:</t>
    </r>
  </si>
  <si>
    <r>
      <t xml:space="preserve">Despesa elegível com TS </t>
    </r>
    <r>
      <rPr>
        <sz val="7"/>
        <color rgb="FF413E39"/>
        <rFont val="Aptos Light"/>
        <family val="2"/>
      </rPr>
      <t>(1)</t>
    </r>
    <r>
      <rPr>
        <sz val="9"/>
        <color rgb="FF413E39"/>
        <rFont val="Aptos Light"/>
        <family val="2"/>
      </rPr>
      <t>:</t>
    </r>
  </si>
  <si>
    <r>
      <t xml:space="preserve">Despesa elegível com TC </t>
    </r>
    <r>
      <rPr>
        <sz val="7"/>
        <color rgb="FF413E39"/>
        <rFont val="Aptos Light"/>
        <family val="2"/>
      </rPr>
      <t>(1)</t>
    </r>
    <r>
      <rPr>
        <sz val="9"/>
        <color rgb="FF413E39"/>
        <rFont val="Aptos Light"/>
        <family val="2"/>
      </rPr>
      <t>:</t>
    </r>
  </si>
  <si>
    <r>
      <t xml:space="preserve">Custo estudo/projeto execução </t>
    </r>
    <r>
      <rPr>
        <sz val="7"/>
        <color rgb="FF413E39"/>
        <rFont val="Aptos Light"/>
        <family val="2"/>
      </rPr>
      <t>(1)</t>
    </r>
    <r>
      <rPr>
        <sz val="9"/>
        <color rgb="FF413E39"/>
        <rFont val="Aptos Light"/>
        <family val="2"/>
      </rPr>
      <t>:</t>
    </r>
  </si>
  <si>
    <r>
      <t xml:space="preserve">Custo remoção </t>
    </r>
    <r>
      <rPr>
        <sz val="7"/>
        <color rgb="FF413E39"/>
        <rFont val="Aptos Light"/>
        <family val="2"/>
      </rPr>
      <t>(1)</t>
    </r>
    <r>
      <rPr>
        <sz val="9"/>
        <color rgb="FF413E39"/>
        <rFont val="Aptos Light"/>
        <family val="2"/>
      </rPr>
      <t>:</t>
    </r>
  </si>
  <si>
    <r>
      <t xml:space="preserve">Custo substituição </t>
    </r>
    <r>
      <rPr>
        <sz val="7"/>
        <color rgb="FF413E39"/>
        <rFont val="Aptos Light"/>
        <family val="2"/>
      </rPr>
      <t>(1)</t>
    </r>
    <r>
      <rPr>
        <sz val="9"/>
        <color rgb="FF413E39"/>
        <rFont val="Aptos Light"/>
        <family val="2"/>
      </rPr>
      <t>:</t>
    </r>
  </si>
  <si>
    <r>
      <t xml:space="preserve">Custos trabalhos complementares </t>
    </r>
    <r>
      <rPr>
        <sz val="7"/>
        <color rgb="FF413E39"/>
        <rFont val="Aptos Light"/>
        <family val="2"/>
      </rPr>
      <t>(1)</t>
    </r>
    <r>
      <rPr>
        <sz val="9"/>
        <color rgb="FF413E39"/>
        <rFont val="Aptos Light"/>
        <family val="2"/>
      </rPr>
      <t>:</t>
    </r>
  </si>
  <si>
    <r>
      <t xml:space="preserve">Despesa elegível </t>
    </r>
    <r>
      <rPr>
        <sz val="7"/>
        <color rgb="FF413E39"/>
        <rFont val="Aptos Light"/>
        <family val="2"/>
      </rPr>
      <t>(1)</t>
    </r>
    <r>
      <rPr>
        <sz val="9"/>
        <color rgb="FF413E39"/>
        <rFont val="Aptos Light"/>
        <family val="2"/>
      </rPr>
      <t>:</t>
    </r>
  </si>
  <si>
    <r>
      <t xml:space="preserve">Montante apurado </t>
    </r>
    <r>
      <rPr>
        <sz val="7"/>
        <color rgb="FF413E39"/>
        <rFont val="Aptos Light"/>
        <family val="2"/>
      </rPr>
      <t>(1)</t>
    </r>
    <r>
      <rPr>
        <sz val="9"/>
        <color rgb="FF413E39"/>
        <rFont val="Aptos Light"/>
        <family val="2"/>
      </rPr>
      <t>:</t>
    </r>
  </si>
  <si>
    <r>
      <t xml:space="preserve">Taxa aferida PRA </t>
    </r>
    <r>
      <rPr>
        <sz val="7"/>
        <color rgb="FF413E39"/>
        <rFont val="Aptos Light"/>
        <family val="2"/>
      </rPr>
      <t>(arredondada para cima)</t>
    </r>
    <r>
      <rPr>
        <sz val="9"/>
        <color rgb="FF413E39"/>
        <rFont val="Aptos Light"/>
        <family val="2"/>
      </rPr>
      <t>:</t>
    </r>
  </si>
  <si>
    <r>
      <t xml:space="preserve">Despesa elegível FRCP - PRA </t>
    </r>
    <r>
      <rPr>
        <sz val="7"/>
        <color rgb="FF413E39"/>
        <rFont val="Aptos Light"/>
        <family val="2"/>
      </rPr>
      <t>(1)</t>
    </r>
    <r>
      <rPr>
        <b/>
        <sz val="9"/>
        <color rgb="FF413E39"/>
        <rFont val="Aptos Light"/>
        <family val="2"/>
      </rPr>
      <t>:</t>
    </r>
  </si>
  <si>
    <r>
      <t xml:space="preserve">Financiamento FRCP - PRA </t>
    </r>
    <r>
      <rPr>
        <sz val="7"/>
        <color rgb="FF413E39"/>
        <rFont val="Aptos Light"/>
        <family val="2"/>
      </rPr>
      <t>(1)</t>
    </r>
    <r>
      <rPr>
        <b/>
        <sz val="9"/>
        <color rgb="FF413E39"/>
        <rFont val="Aptos Light"/>
        <family val="2"/>
      </rPr>
      <t>:</t>
    </r>
  </si>
  <si>
    <r>
      <t xml:space="preserve">A intervenção da candidatura </t>
    </r>
    <r>
      <rPr>
        <b/>
        <sz val="11"/>
        <color theme="1"/>
        <rFont val="Aptos Light"/>
        <family val="2"/>
      </rPr>
      <t>visa colmatar problemas de solidez do imóvel</t>
    </r>
  </si>
  <si>
    <r>
      <t xml:space="preserve">A intervenção da candidatura </t>
    </r>
    <r>
      <rPr>
        <b/>
        <sz val="11"/>
        <color theme="1"/>
        <rFont val="Aptos Light"/>
        <family val="2"/>
      </rPr>
      <t>não visa colmatar problemas de solidez do imóvel</t>
    </r>
  </si>
  <si>
    <r>
      <t xml:space="preserve">A intervenção da candidatura </t>
    </r>
    <r>
      <rPr>
        <b/>
        <sz val="11"/>
        <color theme="1"/>
        <rFont val="Aptos Light"/>
        <family val="2"/>
      </rPr>
      <t>visa colmatar problemas de segurança do imóvel</t>
    </r>
  </si>
  <si>
    <r>
      <t xml:space="preserve">A intervenção da candidatura </t>
    </r>
    <r>
      <rPr>
        <b/>
        <sz val="11"/>
        <color theme="1"/>
        <rFont val="Aptos Light"/>
        <family val="2"/>
      </rPr>
      <t>não visa colmatar problemas de segurança do imóvel</t>
    </r>
  </si>
  <si>
    <r>
      <t xml:space="preserve">A intervenção da candidatura </t>
    </r>
    <r>
      <rPr>
        <b/>
        <sz val="11"/>
        <color theme="1"/>
        <rFont val="Aptos Light"/>
        <family val="2"/>
      </rPr>
      <t>visa colmatar problemas de salubridade do imóvel</t>
    </r>
  </si>
  <si>
    <r>
      <t xml:space="preserve">A intervenção da candidatura </t>
    </r>
    <r>
      <rPr>
        <b/>
        <sz val="11"/>
        <color theme="1"/>
        <rFont val="Aptos Light"/>
        <family val="2"/>
      </rPr>
      <t>não visa colmatar problemas de salubridade do imóvel</t>
    </r>
  </si>
  <si>
    <r>
      <t>m</t>
    </r>
    <r>
      <rPr>
        <vertAlign val="superscript"/>
        <sz val="11"/>
        <color theme="1"/>
        <rFont val="Aptos Light"/>
        <family val="2"/>
      </rPr>
      <t>2</t>
    </r>
  </si>
  <si>
    <r>
      <t>cm</t>
    </r>
    <r>
      <rPr>
        <vertAlign val="superscript"/>
        <sz val="11"/>
        <color theme="1"/>
        <rFont val="Aptos Light"/>
        <family val="2"/>
      </rPr>
      <t>3</t>
    </r>
  </si>
  <si>
    <r>
      <t xml:space="preserve">Valor fatura </t>
    </r>
    <r>
      <rPr>
        <sz val="7"/>
        <color theme="1" tint="0.34998626667073579"/>
        <rFont val="Aptos Light"/>
        <family val="2"/>
      </rPr>
      <t>c/IVA</t>
    </r>
    <r>
      <rPr>
        <sz val="9"/>
        <color theme="1" tint="0.34998626667073579"/>
        <rFont val="Aptos Light"/>
        <family val="2"/>
      </rPr>
      <t>:</t>
    </r>
  </si>
  <si>
    <r>
      <t xml:space="preserve">Comparticipação </t>
    </r>
    <r>
      <rPr>
        <sz val="7"/>
        <color theme="1" tint="0.34998626667073579"/>
        <rFont val="Aptos Light"/>
        <family val="2"/>
      </rPr>
      <t>c/IVA</t>
    </r>
    <r>
      <rPr>
        <sz val="9"/>
        <color theme="1" tint="0.34998626667073579"/>
        <rFont val="Aptos Light"/>
        <family val="2"/>
      </rPr>
      <t>:</t>
    </r>
  </si>
  <si>
    <r>
      <t xml:space="preserve">Remanescente </t>
    </r>
    <r>
      <rPr>
        <sz val="7"/>
        <color theme="1" tint="0.34998626667073579"/>
        <rFont val="Aptos Light"/>
        <family val="2"/>
      </rPr>
      <t xml:space="preserve"> c/IVA</t>
    </r>
    <r>
      <rPr>
        <sz val="9"/>
        <color theme="1" tint="0.34998626667073579"/>
        <rFont val="Aptos Light"/>
        <family val="2"/>
      </rPr>
      <t>:</t>
    </r>
  </si>
  <si>
    <r>
      <t xml:space="preserve">Remanescente </t>
    </r>
    <r>
      <rPr>
        <sz val="7"/>
        <color theme="1" tint="0.34998626667073579"/>
        <rFont val="Aptos Light"/>
        <family val="2"/>
      </rPr>
      <t>c/IVA</t>
    </r>
    <r>
      <rPr>
        <sz val="9"/>
        <color theme="1" tint="0.34998626667073579"/>
        <rFont val="Aptos Light"/>
        <family val="2"/>
      </rPr>
      <t>:</t>
    </r>
  </si>
  <si>
    <r>
      <t xml:space="preserve">Comparticipação financeira para pagamento </t>
    </r>
    <r>
      <rPr>
        <b/>
        <sz val="7"/>
        <color theme="1" tint="0.34998626667073579"/>
        <rFont val="Aptos Light"/>
        <family val="2"/>
      </rPr>
      <t>c/IVA</t>
    </r>
    <r>
      <rPr>
        <b/>
        <sz val="9"/>
        <color theme="1" tint="0.34998626667073579"/>
        <rFont val="Aptos Light"/>
        <family val="2"/>
      </rPr>
      <t>:</t>
    </r>
  </si>
  <si>
    <r>
      <t xml:space="preserve">Financiamento atribuído </t>
    </r>
    <r>
      <rPr>
        <sz val="7"/>
        <color theme="1" tint="0.34998626667073579"/>
        <rFont val="Aptos Light"/>
        <family val="2"/>
      </rPr>
      <t>c/IVA</t>
    </r>
    <r>
      <rPr>
        <sz val="9"/>
        <color theme="1" tint="0.34998626667073579"/>
        <rFont val="Aptos Light"/>
        <family val="2"/>
      </rPr>
      <t>:</t>
    </r>
  </si>
  <si>
    <t>mod. FRCP-2.02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</si>
</sst>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0.00\ &quot;€&quot;"/>
    <numFmt numFmtId="165" formatCode="dd\-mm\-yyyy;@"/>
    <numFmt numFmtId="166" formatCode="###,000,000,000"/>
    <numFmt numFmtId="167" formatCode="###0000\-000"/>
    <numFmt numFmtId="168" formatCode="#,##0.00\ [$€-816]"/>
    <numFmt numFmtId="169" formatCode="0.0%"/>
    <numFmt numFmtId="170" formatCode="#,##0\ &quot;€&quot;"/>
    <numFmt numFmtId="171" formatCode="00\.000000"/>
    <numFmt numFmtId="172" formatCode="#,##0_ ;[Red]\-#,##0\ "/>
    <numFmt numFmtId="173" formatCode="0_ ;[Red]\-0\ "/>
  </numFmts>
  <fonts count="109"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Calibri"/>
      <family val="2"/>
      <scheme val="minor"/>
    </font>
    <font>
      <sz val="9"/>
      <color theme="2" tint="-0.499984740745262"/>
      <name val="Calibri"/>
      <family val="2"/>
      <scheme val="minor"/>
    </font>
    <font>
      <sz val="8"/>
      <color theme="2" tint="-0.499984740745262"/>
      <name val="Calibri"/>
      <family val="2"/>
      <scheme val="minor"/>
    </font>
    <font>
      <b/>
      <sz val="10"/>
      <color rgb="FF548DD4"/>
      <name val="Calibri"/>
      <family val="2"/>
      <scheme val="minor"/>
    </font>
    <font>
      <sz val="11"/>
      <color theme="1"/>
      <name val="Calibri"/>
      <family val="2"/>
      <scheme val="minor"/>
    </font>
    <font>
      <b/>
      <sz val="11"/>
      <color theme="1"/>
      <name val="Calibri"/>
      <family val="2"/>
      <scheme val="minor"/>
    </font>
    <font>
      <sz val="11"/>
      <name val="Calibri"/>
      <family val="2"/>
      <scheme val="minor"/>
    </font>
    <font>
      <u/>
      <sz val="12"/>
      <color theme="10"/>
      <name val="Calibri"/>
      <family val="2"/>
      <scheme val="minor"/>
    </font>
    <font>
      <sz val="11"/>
      <color theme="4"/>
      <name val="Calibri"/>
      <family val="2"/>
      <scheme val="minor"/>
    </font>
    <font>
      <b/>
      <sz val="16"/>
      <color theme="1"/>
      <name val="Calibri"/>
      <family val="2"/>
      <scheme val="minor"/>
    </font>
    <font>
      <b/>
      <sz val="10"/>
      <color theme="4" tint="-0.249977111117893"/>
      <name val="Calibri"/>
      <family val="2"/>
      <scheme val="minor"/>
    </font>
    <font>
      <sz val="9"/>
      <color theme="1" tint="0.34998626667073579"/>
      <name val="Calibri"/>
      <family val="2"/>
      <scheme val="minor"/>
    </font>
    <font>
      <sz val="8"/>
      <color theme="1" tint="0.34998626667073579"/>
      <name val="Calibri"/>
      <family val="2"/>
      <scheme val="minor"/>
    </font>
    <font>
      <u/>
      <sz val="12"/>
      <color theme="11"/>
      <name val="Calibri"/>
      <family val="2"/>
      <scheme val="minor"/>
    </font>
    <font>
      <b/>
      <sz val="11"/>
      <color theme="4" tint="-0.249977111117893"/>
      <name val="Calibri"/>
      <family val="2"/>
      <scheme val="minor"/>
    </font>
    <font>
      <b/>
      <sz val="14"/>
      <color theme="1"/>
      <name val="Calibri"/>
      <family val="2"/>
      <scheme val="minor"/>
    </font>
    <font>
      <b/>
      <sz val="12"/>
      <color theme="1"/>
      <name val="Calibri"/>
      <family val="2"/>
      <scheme val="minor"/>
    </font>
    <font>
      <sz val="8"/>
      <name val="Symbol"/>
      <family val="1"/>
      <charset val="2"/>
    </font>
    <font>
      <sz val="8"/>
      <color theme="1"/>
      <name val="Arial"/>
      <family val="2"/>
    </font>
    <font>
      <sz val="8"/>
      <color theme="1" tint="0.34998626667073579"/>
      <name val="Symbol"/>
      <family val="1"/>
      <charset val="2"/>
    </font>
    <font>
      <sz val="8"/>
      <color theme="1" tint="0.34998626667073579"/>
      <name val="Symbol"/>
      <family val="2"/>
      <charset val="2"/>
    </font>
    <font>
      <sz val="11"/>
      <color theme="1" tint="0.34998626667073579"/>
      <name val="Calibri"/>
      <family val="2"/>
      <scheme val="minor"/>
    </font>
    <font>
      <sz val="8"/>
      <color theme="1" tint="0.499984740745262"/>
      <name val="Calibri"/>
      <family val="2"/>
      <scheme val="minor"/>
    </font>
    <font>
      <b/>
      <sz val="11"/>
      <name val="Calibri"/>
      <family val="2"/>
      <scheme val="minor"/>
    </font>
    <font>
      <b/>
      <sz val="10"/>
      <color theme="1" tint="0.34998626667073579"/>
      <name val="Calibri"/>
      <family val="2"/>
      <scheme val="minor"/>
    </font>
    <font>
      <sz val="9"/>
      <name val="Calibri"/>
      <family val="2"/>
      <scheme val="minor"/>
    </font>
    <font>
      <sz val="10"/>
      <name val="Calibri"/>
      <family val="2"/>
      <scheme val="minor"/>
    </font>
    <font>
      <sz val="12"/>
      <color theme="1"/>
      <name val="Calibri"/>
      <family val="2"/>
      <scheme val="minor"/>
    </font>
    <font>
      <sz val="9"/>
      <color theme="2" tint="-0.89999084444715716"/>
      <name val="Calibri"/>
      <family val="2"/>
      <scheme val="minor"/>
    </font>
    <font>
      <sz val="8"/>
      <color theme="2" tint="-0.89999084444715716"/>
      <name val="Calibri"/>
      <family val="2"/>
      <scheme val="minor"/>
    </font>
    <font>
      <b/>
      <sz val="9"/>
      <color theme="1" tint="0.249977111117893"/>
      <name val="Calibri"/>
      <family val="2"/>
      <scheme val="minor"/>
    </font>
    <font>
      <sz val="11"/>
      <color theme="2" tint="-0.89999084444715716"/>
      <name val="Calibri"/>
      <family val="2"/>
      <scheme val="minor"/>
    </font>
    <font>
      <sz val="7"/>
      <color theme="1"/>
      <name val="Calibri"/>
      <family val="2"/>
      <scheme val="minor"/>
    </font>
    <font>
      <b/>
      <sz val="9"/>
      <color theme="2" tint="-0.89999084444715716"/>
      <name val="Calibri"/>
      <family val="2"/>
      <scheme val="minor"/>
    </font>
    <font>
      <b/>
      <sz val="10"/>
      <color theme="1"/>
      <name val="Calibri"/>
      <family val="2"/>
      <scheme val="minor"/>
    </font>
    <font>
      <sz val="8"/>
      <color theme="1"/>
      <name val="Calibri"/>
      <family val="2"/>
      <scheme val="minor"/>
    </font>
    <font>
      <sz val="16"/>
      <color theme="1"/>
      <name val="Wingdings"/>
      <charset val="2"/>
    </font>
    <font>
      <sz val="14"/>
      <color theme="1"/>
      <name val="Wingdings"/>
      <charset val="2"/>
    </font>
    <font>
      <sz val="14"/>
      <name val="Wingdings"/>
      <charset val="2"/>
    </font>
    <font>
      <b/>
      <sz val="10"/>
      <color rgb="FF892432"/>
      <name val="Calibri"/>
      <family val="2"/>
      <scheme val="minor"/>
    </font>
    <font>
      <sz val="9"/>
      <color rgb="FF413E39"/>
      <name val="Calibri"/>
      <family val="2"/>
      <scheme val="minor"/>
    </font>
    <font>
      <sz val="8"/>
      <color rgb="FF413E39"/>
      <name val="Calibri"/>
      <family val="2"/>
      <scheme val="minor"/>
    </font>
    <font>
      <sz val="7"/>
      <color rgb="FF413E39"/>
      <name val="Calibri (corpo)"/>
    </font>
    <font>
      <sz val="7"/>
      <color rgb="FF413E39"/>
      <name val="Calibri"/>
      <family val="2"/>
      <scheme val="minor"/>
    </font>
    <font>
      <b/>
      <sz val="10"/>
      <color rgb="FF413E39"/>
      <name val="Calibri"/>
      <family val="2"/>
      <scheme val="minor"/>
    </font>
    <font>
      <sz val="11"/>
      <color rgb="FF413E39"/>
      <name val="Calibri"/>
      <family val="2"/>
      <scheme val="minor"/>
    </font>
    <font>
      <i/>
      <sz val="8"/>
      <color rgb="FF413E39"/>
      <name val="Calibri"/>
      <family val="2"/>
      <scheme val="minor"/>
    </font>
    <font>
      <sz val="9"/>
      <color theme="1"/>
      <name val="Calibri"/>
      <family val="2"/>
      <scheme val="minor"/>
    </font>
    <font>
      <sz val="7"/>
      <color theme="1"/>
      <name val="Calibri (corpo)"/>
    </font>
    <font>
      <sz val="11"/>
      <color theme="1"/>
      <name val="Aptos"/>
      <family val="2"/>
    </font>
    <font>
      <sz val="9"/>
      <color theme="1" tint="0.34998626667073579"/>
      <name val="Aptos"/>
      <family val="2"/>
    </font>
    <font>
      <b/>
      <sz val="10"/>
      <color rgb="FF892432"/>
      <name val="Aptos"/>
      <family val="2"/>
    </font>
    <font>
      <sz val="9"/>
      <color theme="1"/>
      <name val="Aptos"/>
      <family val="2"/>
    </font>
    <font>
      <b/>
      <sz val="10"/>
      <color theme="5" tint="-0.499984740745262"/>
      <name val="Aptos"/>
      <family val="2"/>
    </font>
    <font>
      <b/>
      <sz val="16"/>
      <color theme="1"/>
      <name val="Aptos"/>
      <family val="2"/>
    </font>
    <font>
      <b/>
      <sz val="12"/>
      <color theme="1"/>
      <name val="Aptos"/>
      <family val="2"/>
    </font>
    <font>
      <sz val="11"/>
      <color theme="1"/>
      <name val="Aptos Light"/>
      <family val="2"/>
    </font>
    <font>
      <sz val="11"/>
      <name val="Aptos Light"/>
      <family val="2"/>
    </font>
    <font>
      <sz val="9"/>
      <color theme="1" tint="0.34998626667073579"/>
      <name val="Aptos Light"/>
      <family val="2"/>
    </font>
    <font>
      <sz val="8"/>
      <color theme="1" tint="0.34998626667073579"/>
      <name val="Aptos Light"/>
      <family val="2"/>
    </font>
    <font>
      <b/>
      <sz val="10"/>
      <color theme="5" tint="-0.499984740745262"/>
      <name val="Calibri"/>
      <family val="2"/>
      <scheme val="minor"/>
    </font>
    <font>
      <b/>
      <sz val="9"/>
      <color theme="1" tint="0.34998626667073579"/>
      <name val="Aptos Light"/>
      <family val="2"/>
    </font>
    <font>
      <sz val="7"/>
      <color theme="1" tint="0.34998626667073579"/>
      <name val="Aptos Light"/>
      <family val="2"/>
    </font>
    <font>
      <b/>
      <sz val="7"/>
      <color theme="1" tint="0.34998626667073579"/>
      <name val="Aptos Light"/>
      <family val="2"/>
    </font>
    <font>
      <b/>
      <sz val="11"/>
      <color theme="1"/>
      <name val="Aptos Light"/>
      <family val="2"/>
    </font>
    <font>
      <b/>
      <sz val="11"/>
      <name val="Aptos Light"/>
      <family val="2"/>
    </font>
    <font>
      <sz val="9"/>
      <color rgb="FF413E39"/>
      <name val="Aptos Light"/>
      <family val="2"/>
    </font>
    <font>
      <sz val="10"/>
      <color theme="1"/>
      <name val="Aptos Light"/>
      <family val="2"/>
    </font>
    <font>
      <sz val="11"/>
      <color theme="2" tint="-0.89999084444715716"/>
      <name val="Aptos Light"/>
      <family val="2"/>
    </font>
    <font>
      <sz val="9"/>
      <color theme="2" tint="-0.89999084444715716"/>
      <name val="Aptos Light"/>
      <family val="2"/>
    </font>
    <font>
      <sz val="9"/>
      <name val="Aptos Light"/>
      <family val="2"/>
    </font>
    <font>
      <sz val="7"/>
      <color rgb="FF413E39"/>
      <name val="Aptos Light"/>
      <family val="2"/>
    </font>
    <font>
      <b/>
      <sz val="9"/>
      <color theme="2" tint="-0.89999084444715716"/>
      <name val="Aptos Light"/>
      <family val="2"/>
    </font>
    <font>
      <b/>
      <sz val="9"/>
      <color rgb="FF413E39"/>
      <name val="Aptos Light"/>
      <family val="2"/>
    </font>
    <font>
      <b/>
      <sz val="7"/>
      <color rgb="FF413E39"/>
      <name val="Aptos Light"/>
      <family val="2"/>
    </font>
    <font>
      <b/>
      <sz val="9"/>
      <color theme="1" tint="0.249977111117893"/>
      <name val="Aptos Light"/>
      <family val="2"/>
    </font>
    <font>
      <b/>
      <sz val="10"/>
      <color theme="1"/>
      <name val="Aptos Light"/>
      <family val="2"/>
    </font>
    <font>
      <sz val="8"/>
      <color rgb="FF413E39"/>
      <name val="Aptos Light"/>
      <family val="2"/>
    </font>
    <font>
      <sz val="9"/>
      <color theme="2" tint="-0.499984740745262"/>
      <name val="Aptos Light"/>
      <family val="2"/>
    </font>
    <font>
      <sz val="8"/>
      <color theme="2" tint="-0.499984740745262"/>
      <name val="Aptos Light"/>
      <family val="2"/>
    </font>
    <font>
      <b/>
      <sz val="14"/>
      <color theme="1"/>
      <name val="Aptos"/>
      <family val="2"/>
    </font>
    <font>
      <b/>
      <sz val="11"/>
      <color rgb="FF892432"/>
      <name val="Aptos"/>
      <family val="2"/>
    </font>
    <font>
      <sz val="12"/>
      <color theme="1"/>
      <name val="Aptos Light"/>
      <family val="2"/>
    </font>
    <font>
      <sz val="8"/>
      <color theme="2" tint="-0.89999084444715716"/>
      <name val="Aptos Light"/>
      <family val="2"/>
    </font>
    <font>
      <b/>
      <sz val="10"/>
      <color rgb="FF413E39"/>
      <name val="Aptos Light"/>
      <family val="2"/>
    </font>
    <font>
      <b/>
      <sz val="10"/>
      <color theme="2" tint="-0.89999084444715716"/>
      <name val="Aptos Light"/>
      <family val="2"/>
    </font>
    <font>
      <b/>
      <sz val="10"/>
      <color theme="1" tint="0.34998626667073579"/>
      <name val="Aptos Light"/>
      <family val="2"/>
    </font>
    <font>
      <sz val="11"/>
      <color theme="4"/>
      <name val="Aptos Light"/>
      <family val="2"/>
    </font>
    <font>
      <sz val="11"/>
      <color rgb="FF413E39"/>
      <name val="Aptos Light"/>
      <family val="2"/>
    </font>
    <font>
      <vertAlign val="superscript"/>
      <sz val="11"/>
      <color theme="1"/>
      <name val="Aptos Light"/>
      <family val="2"/>
    </font>
    <font>
      <sz val="8"/>
      <color theme="1"/>
      <name val="Aptos Light"/>
      <family val="2"/>
    </font>
    <font>
      <sz val="16"/>
      <color theme="1"/>
      <name val="Aptos Light"/>
      <family val="2"/>
    </font>
  </fonts>
  <fills count="3">
    <fill>
      <patternFill patternType="none"/>
    </fill>
    <fill>
      <patternFill patternType="gray125"/>
    </fill>
    <fill>
      <patternFill patternType="solid">
        <fgColor theme="0"/>
        <bgColor indexed="64"/>
      </patternFill>
    </fill>
  </fills>
  <borders count="59">
    <border>
      <left/>
      <right/>
      <top/>
      <bottom/>
      <diagonal/>
    </border>
    <border>
      <left/>
      <right/>
      <top/>
      <bottom style="thin">
        <color theme="0" tint="-0.14996795556505021"/>
      </bottom>
      <diagonal/>
    </border>
    <border>
      <left/>
      <right/>
      <top/>
      <bottom style="thin">
        <color theme="2" tint="-0.24994659260841701"/>
      </bottom>
      <diagonal/>
    </border>
    <border>
      <left/>
      <right/>
      <top style="thin">
        <color theme="0" tint="-0.14996795556505021"/>
      </top>
      <bottom style="thin">
        <color theme="0" tint="-0.14996795556505021"/>
      </bottom>
      <diagonal/>
    </border>
    <border>
      <left/>
      <right/>
      <top style="thin">
        <color theme="0" tint="-0.14996795556505021"/>
      </top>
      <bottom/>
      <diagonal/>
    </border>
    <border>
      <left/>
      <right/>
      <top style="thin">
        <color theme="0" tint="-0.14996795556505021"/>
      </top>
      <bottom style="thin">
        <color theme="0" tint="-0.14993743705557422"/>
      </bottom>
      <diagonal/>
    </border>
    <border>
      <left style="thin">
        <color theme="2" tint="-0.24994659260841701"/>
      </left>
      <right/>
      <top style="thin">
        <color theme="2" tint="-0.24994659260841701"/>
      </top>
      <bottom/>
      <diagonal/>
    </border>
    <border>
      <left/>
      <right/>
      <top style="thin">
        <color theme="2" tint="-0.24994659260841701"/>
      </top>
      <bottom/>
      <diagonal/>
    </border>
    <border>
      <left/>
      <right style="thin">
        <color theme="2" tint="-0.24994659260841701"/>
      </right>
      <top style="thin">
        <color theme="2" tint="-0.24994659260841701"/>
      </top>
      <bottom/>
      <diagonal/>
    </border>
    <border>
      <left style="thin">
        <color theme="2" tint="-0.24994659260841701"/>
      </left>
      <right/>
      <top/>
      <bottom/>
      <diagonal/>
    </border>
    <border>
      <left/>
      <right style="thin">
        <color theme="2" tint="-0.24994659260841701"/>
      </right>
      <top/>
      <bottom/>
      <diagonal/>
    </border>
    <border>
      <left style="thin">
        <color theme="2" tint="-0.24994659260841701"/>
      </left>
      <right/>
      <top/>
      <bottom style="thin">
        <color theme="2" tint="-0.24994659260841701"/>
      </bottom>
      <diagonal/>
    </border>
    <border>
      <left/>
      <right style="thin">
        <color theme="2" tint="-0.24994659260841701"/>
      </right>
      <top/>
      <bottom style="thin">
        <color theme="2" tint="-0.24994659260841701"/>
      </bottom>
      <diagonal/>
    </border>
    <border>
      <left/>
      <right/>
      <top style="thin">
        <color theme="0" tint="-0.14993743705557422"/>
      </top>
      <bottom style="thin">
        <color theme="0" tint="-0.14990691854609822"/>
      </bottom>
      <diagonal/>
    </border>
    <border>
      <left/>
      <right/>
      <top style="thin">
        <color theme="0" tint="-0.14990691854609822"/>
      </top>
      <bottom style="thin">
        <color theme="0" tint="-0.14990691854609822"/>
      </bottom>
      <diagonal/>
    </border>
    <border>
      <left/>
      <right/>
      <top style="thin">
        <color theme="0" tint="-0.14993743705557422"/>
      </top>
      <bottom style="thin">
        <color theme="0" tint="-0.14993743705557422"/>
      </bottom>
      <diagonal/>
    </border>
    <border>
      <left/>
      <right/>
      <top/>
      <bottom style="thin">
        <color theme="0" tint="-0.14993743705557422"/>
      </bottom>
      <diagonal/>
    </border>
    <border>
      <left/>
      <right/>
      <top style="thin">
        <color theme="2" tint="-0.24994659260841701"/>
      </top>
      <bottom style="thin">
        <color theme="2" tint="-0.24994659260841701"/>
      </bottom>
      <diagonal/>
    </border>
    <border>
      <left/>
      <right/>
      <top style="thin">
        <color theme="0" tint="-0.14990691854609822"/>
      </top>
      <bottom style="thin">
        <color theme="0" tint="-0.1498764000366222"/>
      </bottom>
      <diagonal/>
    </border>
    <border>
      <left/>
      <right/>
      <top/>
      <bottom style="thin">
        <color theme="0" tint="-0.14990691854609822"/>
      </bottom>
      <diagonal/>
    </border>
    <border>
      <left/>
      <right/>
      <top style="thin">
        <color theme="0" tint="-0.1498764000366222"/>
      </top>
      <bottom style="thin">
        <color theme="0" tint="-0.1498458815271462"/>
      </bottom>
      <diagonal/>
    </border>
    <border>
      <left/>
      <right/>
      <top style="thin">
        <color theme="0" tint="-0.14993743705557422"/>
      </top>
      <bottom style="thin">
        <color theme="0" tint="-0.14996795556505021"/>
      </bottom>
      <diagonal/>
    </border>
    <border>
      <left/>
      <right/>
      <top style="thin">
        <color theme="0" tint="-0.14993743705557422"/>
      </top>
      <bottom/>
      <diagonal/>
    </border>
    <border>
      <left/>
      <right/>
      <top style="thin">
        <color theme="0" tint="-0.14990691854609822"/>
      </top>
      <bottom/>
      <diagonal/>
    </border>
    <border>
      <left/>
      <right style="thin">
        <color theme="0" tint="-0.14993743705557422"/>
      </right>
      <top/>
      <bottom style="thin">
        <color theme="0" tint="-0.14996795556505021"/>
      </bottom>
      <diagonal/>
    </border>
    <border>
      <left/>
      <right style="thin">
        <color theme="0" tint="-0.14993743705557422"/>
      </right>
      <top/>
      <bottom/>
      <diagonal/>
    </border>
    <border>
      <left style="thin">
        <color theme="0" tint="-0.14993743705557422"/>
      </left>
      <right style="thin">
        <color theme="0" tint="-0.14990691854609822"/>
      </right>
      <top/>
      <bottom/>
      <diagonal/>
    </border>
    <border>
      <left style="thin">
        <color theme="0" tint="-0.14990691854609822"/>
      </left>
      <right style="thin">
        <color theme="0" tint="-0.14990691854609822"/>
      </right>
      <top/>
      <bottom/>
      <diagonal/>
    </border>
    <border>
      <left style="thin">
        <color theme="0" tint="-0.14993743705557422"/>
      </left>
      <right style="thin">
        <color theme="0" tint="-0.14993743705557422"/>
      </right>
      <top/>
      <bottom/>
      <diagonal/>
    </border>
    <border>
      <left style="thin">
        <color theme="0" tint="-0.14993743705557422"/>
      </left>
      <right style="thin">
        <color theme="0" tint="-0.14993743705557422"/>
      </right>
      <top/>
      <bottom style="thin">
        <color theme="0" tint="-0.14996795556505021"/>
      </bottom>
      <diagonal/>
    </border>
    <border>
      <left style="thin">
        <color theme="0" tint="-0.14996795556505021"/>
      </left>
      <right style="thin">
        <color theme="0" tint="-0.14996795556505021"/>
      </right>
      <top/>
      <bottom/>
      <diagonal/>
    </border>
    <border>
      <left style="thin">
        <color theme="0" tint="-0.14996795556505021"/>
      </left>
      <right style="thin">
        <color theme="0" tint="-0.14996795556505021"/>
      </right>
      <top/>
      <bottom style="thin">
        <color theme="0" tint="-0.14993743705557422"/>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right/>
      <top style="thin">
        <color theme="0" tint="-0.1498764000366222"/>
      </top>
      <bottom style="thin">
        <color theme="0" tint="-0.1498764000366222"/>
      </bottom>
      <diagonal/>
    </border>
    <border>
      <left/>
      <right/>
      <top style="thin">
        <color theme="0" tint="-0.1498458815271462"/>
      </top>
      <bottom style="thin">
        <color theme="0" tint="-0.14981536301767021"/>
      </bottom>
      <diagonal/>
    </border>
    <border>
      <left/>
      <right/>
      <top style="thin">
        <color theme="0" tint="-0.14981536301767021"/>
      </top>
      <bottom style="thin">
        <color theme="0" tint="-0.14978484450819421"/>
      </bottom>
      <diagonal/>
    </border>
    <border>
      <left/>
      <right/>
      <top style="thin">
        <color theme="0" tint="-0.14978484450819421"/>
      </top>
      <bottom style="thin">
        <color theme="0" tint="-0.14975432599871821"/>
      </bottom>
      <diagonal/>
    </border>
    <border>
      <left/>
      <right/>
      <top style="thin">
        <color theme="0" tint="-0.14975432599871821"/>
      </top>
      <bottom style="thin">
        <color theme="0" tint="-0.14972380748924222"/>
      </bottom>
      <diagonal/>
    </border>
    <border>
      <left/>
      <right/>
      <top style="thin">
        <color theme="0" tint="-0.14972380748924222"/>
      </top>
      <bottom style="thin">
        <color theme="0" tint="-0.14969328897976622"/>
      </bottom>
      <diagonal/>
    </border>
    <border>
      <left/>
      <right/>
      <top style="thin">
        <color theme="0" tint="-0.14969328897976622"/>
      </top>
      <bottom style="thin">
        <color theme="0" tint="-0.14966277047029022"/>
      </bottom>
      <diagonal/>
    </border>
    <border>
      <left style="dotted">
        <color theme="2" tint="-9.9948118533890809E-2"/>
      </left>
      <right/>
      <top style="dotted">
        <color theme="2" tint="-9.9948118533890809E-2"/>
      </top>
      <bottom style="dotted">
        <color theme="2" tint="-9.9948118533890809E-2"/>
      </bottom>
      <diagonal/>
    </border>
    <border>
      <left/>
      <right/>
      <top style="dotted">
        <color theme="2" tint="-9.9948118533890809E-2"/>
      </top>
      <bottom style="dotted">
        <color theme="2" tint="-9.9948118533890809E-2"/>
      </bottom>
      <diagonal/>
    </border>
    <border>
      <left/>
      <right style="dotted">
        <color theme="2" tint="-9.9948118533890809E-2"/>
      </right>
      <top style="dotted">
        <color theme="2" tint="-9.9948118533890809E-2"/>
      </top>
      <bottom style="dotted">
        <color theme="2" tint="-9.9948118533890809E-2"/>
      </bottom>
      <diagonal/>
    </border>
    <border>
      <left/>
      <right/>
      <top style="dotted">
        <color theme="2" tint="-9.9948118533890809E-2"/>
      </top>
      <bottom/>
      <diagonal/>
    </border>
    <border>
      <left style="dotted">
        <color theme="2" tint="-9.9917600024414813E-2"/>
      </left>
      <right/>
      <top style="dotted">
        <color theme="2" tint="-9.9917600024414813E-2"/>
      </top>
      <bottom/>
      <diagonal/>
    </border>
    <border>
      <left/>
      <right/>
      <top style="dotted">
        <color theme="2" tint="-9.9917600024414813E-2"/>
      </top>
      <bottom/>
      <diagonal/>
    </border>
    <border>
      <left/>
      <right style="dotted">
        <color theme="2" tint="-9.9917600024414813E-2"/>
      </right>
      <top style="dotted">
        <color theme="2" tint="-9.9917600024414813E-2"/>
      </top>
      <bottom/>
      <diagonal/>
    </border>
    <border>
      <left style="dotted">
        <color theme="2" tint="-9.9917600024414813E-2"/>
      </left>
      <right/>
      <top/>
      <bottom/>
      <diagonal/>
    </border>
    <border>
      <left/>
      <right style="dotted">
        <color theme="2" tint="-9.9917600024414813E-2"/>
      </right>
      <top/>
      <bottom/>
      <diagonal/>
    </border>
    <border>
      <left style="dotted">
        <color theme="2" tint="-9.9917600024414813E-2"/>
      </left>
      <right/>
      <top/>
      <bottom style="dotted">
        <color theme="2" tint="-9.9917600024414813E-2"/>
      </bottom>
      <diagonal/>
    </border>
    <border>
      <left/>
      <right/>
      <top/>
      <bottom style="dotted">
        <color theme="2" tint="-9.9917600024414813E-2"/>
      </bottom>
      <diagonal/>
    </border>
    <border>
      <left/>
      <right style="dotted">
        <color theme="2" tint="-9.9917600024414813E-2"/>
      </right>
      <top/>
      <bottom style="dotted">
        <color theme="2" tint="-9.9917600024414813E-2"/>
      </bottom>
      <diagonal/>
    </border>
    <border>
      <left style="dotted">
        <color theme="2" tint="-9.9948118533890809E-2"/>
      </left>
      <right/>
      <top style="dotted">
        <color theme="2" tint="-9.9948118533890809E-2"/>
      </top>
      <bottom/>
      <diagonal/>
    </border>
    <border>
      <left/>
      <right style="dotted">
        <color theme="2" tint="-9.9948118533890809E-2"/>
      </right>
      <top style="dotted">
        <color theme="2" tint="-9.9948118533890809E-2"/>
      </top>
      <bottom/>
      <diagonal/>
    </border>
    <border>
      <left style="dotted">
        <color theme="2" tint="-9.9948118533890809E-2"/>
      </left>
      <right/>
      <top/>
      <bottom/>
      <diagonal/>
    </border>
    <border>
      <left/>
      <right style="dotted">
        <color theme="2" tint="-9.9948118533890809E-2"/>
      </right>
      <top/>
      <bottom/>
      <diagonal/>
    </border>
    <border>
      <left style="dotted">
        <color theme="2" tint="-9.9948118533890809E-2"/>
      </left>
      <right/>
      <top/>
      <bottom style="dotted">
        <color theme="2" tint="-9.9948118533890809E-2"/>
      </bottom>
      <diagonal/>
    </border>
    <border>
      <left/>
      <right/>
      <top/>
      <bottom style="dotted">
        <color theme="2" tint="-9.9948118533890809E-2"/>
      </bottom>
      <diagonal/>
    </border>
    <border>
      <left/>
      <right style="dotted">
        <color theme="2" tint="-9.9948118533890809E-2"/>
      </right>
      <top/>
      <bottom style="dotted">
        <color theme="2" tint="-9.9948118533890809E-2"/>
      </bottom>
      <diagonal/>
    </border>
  </borders>
  <cellStyleXfs count="15">
    <xf numFmtId="0" fontId="0" fillId="0" borderId="0"/>
    <xf numFmtId="0" fontId="24"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9" fontId="44" fillId="0" borderId="0" applyFont="0" applyFill="0" applyBorder="0" applyAlignment="0" applyProtection="0"/>
    <xf numFmtId="0" fontId="3" fillId="0" borderId="0"/>
  </cellStyleXfs>
  <cellXfs count="853">
    <xf numFmtId="0" fontId="0" fillId="0" borderId="0" xfId="0"/>
    <xf numFmtId="0" fontId="17" fillId="0" borderId="0" xfId="0" applyFont="1"/>
    <xf numFmtId="0" fontId="19" fillId="0" borderId="0" xfId="0" applyFont="1" applyAlignment="1">
      <alignment horizontal="right"/>
    </xf>
    <xf numFmtId="0" fontId="20" fillId="0" borderId="0" xfId="0" applyFont="1"/>
    <xf numFmtId="0" fontId="17" fillId="0" borderId="0" xfId="0" applyFont="1" applyAlignment="1">
      <alignment horizontal="right"/>
    </xf>
    <xf numFmtId="0" fontId="21" fillId="0" borderId="0" xfId="0" applyFont="1"/>
    <xf numFmtId="0" fontId="23" fillId="0" borderId="0" xfId="0" applyFont="1"/>
    <xf numFmtId="0" fontId="23" fillId="0" borderId="0" xfId="0" applyFont="1" applyAlignment="1">
      <alignment horizontal="right"/>
    </xf>
    <xf numFmtId="0" fontId="17" fillId="0" borderId="4" xfId="0" applyFont="1" applyBorder="1"/>
    <xf numFmtId="0" fontId="17" fillId="0" borderId="1" xfId="0" applyFont="1" applyBorder="1"/>
    <xf numFmtId="0" fontId="17" fillId="0" borderId="6" xfId="0" applyFont="1" applyBorder="1"/>
    <xf numFmtId="0" fontId="17" fillId="0" borderId="7" xfId="0" applyFont="1" applyBorder="1"/>
    <xf numFmtId="0" fontId="17" fillId="0" borderId="8" xfId="0" applyFont="1" applyBorder="1"/>
    <xf numFmtId="0" fontId="17" fillId="0" borderId="9" xfId="0" applyFont="1" applyBorder="1"/>
    <xf numFmtId="0" fontId="17" fillId="0" borderId="10" xfId="0" applyFont="1" applyBorder="1"/>
    <xf numFmtId="0" fontId="17" fillId="0" borderId="11" xfId="0" applyFont="1" applyBorder="1"/>
    <xf numFmtId="0" fontId="17" fillId="0" borderId="2" xfId="0" applyFont="1" applyBorder="1"/>
    <xf numFmtId="0" fontId="17" fillId="0" borderId="12" xfId="0" applyFont="1" applyBorder="1"/>
    <xf numFmtId="0" fontId="17" fillId="0" borderId="7" xfId="0" applyFont="1" applyBorder="1" applyAlignment="1">
      <alignment horizontal="right"/>
    </xf>
    <xf numFmtId="0" fontId="17" fillId="0" borderId="2" xfId="0" applyFont="1" applyBorder="1" applyAlignment="1">
      <alignment horizontal="right"/>
    </xf>
    <xf numFmtId="0" fontId="21" fillId="0" borderId="1" xfId="0" applyFont="1" applyBorder="1"/>
    <xf numFmtId="0" fontId="21" fillId="0" borderId="6" xfId="0" applyFont="1" applyBorder="1"/>
    <xf numFmtId="0" fontId="21" fillId="0" borderId="7" xfId="0" applyFont="1" applyBorder="1"/>
    <xf numFmtId="0" fontId="21" fillId="0" borderId="8" xfId="0" applyFont="1" applyBorder="1"/>
    <xf numFmtId="0" fontId="21" fillId="0" borderId="9" xfId="0" applyFont="1" applyBorder="1"/>
    <xf numFmtId="0" fontId="21" fillId="0" borderId="10" xfId="0" applyFont="1" applyBorder="1"/>
    <xf numFmtId="0" fontId="21" fillId="0" borderId="11" xfId="0" applyFont="1" applyBorder="1"/>
    <xf numFmtId="0" fontId="21" fillId="0" borderId="2" xfId="0" applyFont="1" applyBorder="1"/>
    <xf numFmtId="0" fontId="21" fillId="0" borderId="12" xfId="0" applyFont="1" applyBorder="1"/>
    <xf numFmtId="9" fontId="23" fillId="0" borderId="0" xfId="0" applyNumberFormat="1" applyFont="1" applyAlignment="1">
      <alignment horizontal="right"/>
    </xf>
    <xf numFmtId="0" fontId="18" fillId="0" borderId="7" xfId="0" applyFont="1" applyBorder="1" applyAlignment="1">
      <alignment horizontal="right"/>
    </xf>
    <xf numFmtId="0" fontId="18" fillId="0" borderId="7" xfId="0" applyFont="1" applyBorder="1"/>
    <xf numFmtId="0" fontId="25" fillId="0" borderId="0" xfId="0" applyFont="1"/>
    <xf numFmtId="0" fontId="23" fillId="0" borderId="10" xfId="0" applyFont="1" applyBorder="1" applyAlignment="1">
      <alignment vertical="top" wrapText="1"/>
    </xf>
    <xf numFmtId="0" fontId="27" fillId="0" borderId="0" xfId="0" applyFont="1" applyAlignment="1">
      <alignment horizontal="right"/>
    </xf>
    <xf numFmtId="0" fontId="27" fillId="0" borderId="0" xfId="0" applyFont="1"/>
    <xf numFmtId="0" fontId="28" fillId="0" borderId="0" xfId="0" applyFont="1" applyAlignment="1">
      <alignment horizontal="right"/>
    </xf>
    <xf numFmtId="0" fontId="28" fillId="0" borderId="1" xfId="0" applyFont="1" applyBorder="1"/>
    <xf numFmtId="164" fontId="23" fillId="0" borderId="0" xfId="0" applyNumberFormat="1" applyFont="1"/>
    <xf numFmtId="0" fontId="28" fillId="0" borderId="0" xfId="0" applyFont="1"/>
    <xf numFmtId="0" fontId="28" fillId="0" borderId="5" xfId="0" applyFont="1" applyBorder="1"/>
    <xf numFmtId="9" fontId="21" fillId="0" borderId="0" xfId="0" applyNumberFormat="1" applyFont="1"/>
    <xf numFmtId="0" fontId="29" fillId="0" borderId="7" xfId="0" applyFont="1" applyBorder="1" applyAlignment="1">
      <alignment vertical="center"/>
    </xf>
    <xf numFmtId="0" fontId="29" fillId="0" borderId="0" xfId="0" applyFont="1" applyAlignment="1">
      <alignment vertical="center"/>
    </xf>
    <xf numFmtId="0" fontId="18" fillId="0" borderId="1" xfId="0" applyFont="1" applyBorder="1" applyAlignment="1">
      <alignment horizontal="left"/>
    </xf>
    <xf numFmtId="0" fontId="21" fillId="0" borderId="16" xfId="0" applyFont="1" applyBorder="1"/>
    <xf numFmtId="0" fontId="23" fillId="0" borderId="22" xfId="0" applyFont="1" applyBorder="1" applyAlignment="1">
      <alignment horizontal="right"/>
    </xf>
    <xf numFmtId="0" fontId="17" fillId="0" borderId="0" xfId="0" applyFont="1" applyAlignment="1">
      <alignment vertical="top"/>
    </xf>
    <xf numFmtId="0" fontId="23" fillId="0" borderId="0" xfId="0" applyFont="1" applyAlignment="1">
      <alignment horizontal="left" vertical="top" wrapText="1"/>
    </xf>
    <xf numFmtId="0" fontId="28" fillId="0" borderId="23" xfId="0" applyFont="1" applyBorder="1" applyAlignment="1">
      <alignment horizontal="left"/>
    </xf>
    <xf numFmtId="0" fontId="23" fillId="0" borderId="23" xfId="0" applyFont="1" applyBorder="1" applyAlignment="1">
      <alignment horizontal="right"/>
    </xf>
    <xf numFmtId="0" fontId="28" fillId="0" borderId="0" xfId="0" applyFont="1" applyAlignment="1">
      <alignment horizontal="left"/>
    </xf>
    <xf numFmtId="0" fontId="28" fillId="0" borderId="22" xfId="0" applyFont="1" applyBorder="1" applyAlignment="1">
      <alignment horizontal="left"/>
    </xf>
    <xf numFmtId="0" fontId="15" fillId="0" borderId="0" xfId="0" applyFont="1"/>
    <xf numFmtId="0" fontId="23" fillId="0" borderId="16" xfId="0" applyFont="1" applyBorder="1" applyAlignment="1" applyProtection="1">
      <alignment horizontal="right"/>
      <protection locked="0"/>
    </xf>
    <xf numFmtId="0" fontId="23" fillId="0" borderId="18" xfId="0" applyFont="1" applyBorder="1" applyAlignment="1" applyProtection="1">
      <alignment horizontal="right"/>
      <protection locked="0"/>
    </xf>
    <xf numFmtId="0" fontId="23" fillId="0" borderId="20" xfId="0" applyFont="1" applyBorder="1" applyAlignment="1" applyProtection="1">
      <alignment horizontal="right"/>
      <protection locked="0"/>
    </xf>
    <xf numFmtId="0" fontId="15" fillId="0" borderId="6" xfId="0" applyFont="1" applyBorder="1"/>
    <xf numFmtId="0" fontId="15" fillId="0" borderId="7" xfId="0" applyFont="1" applyBorder="1"/>
    <xf numFmtId="0" fontId="15" fillId="0" borderId="8" xfId="0" applyFont="1" applyBorder="1"/>
    <xf numFmtId="0" fontId="15" fillId="0" borderId="9" xfId="0" applyFont="1" applyBorder="1"/>
    <xf numFmtId="0" fontId="15" fillId="0" borderId="10" xfId="0" applyFont="1" applyBorder="1"/>
    <xf numFmtId="165" fontId="21" fillId="0" borderId="10" xfId="0" applyNumberFormat="1" applyFont="1" applyBorder="1"/>
    <xf numFmtId="0" fontId="23" fillId="0" borderId="10" xfId="0" applyFont="1" applyBorder="1"/>
    <xf numFmtId="0" fontId="15" fillId="0" borderId="11" xfId="0" applyFont="1" applyBorder="1"/>
    <xf numFmtId="0" fontId="15" fillId="0" borderId="2" xfId="0" applyFont="1" applyBorder="1"/>
    <xf numFmtId="0" fontId="15" fillId="0" borderId="12" xfId="0" applyFont="1" applyBorder="1"/>
    <xf numFmtId="0" fontId="15" fillId="0" borderId="1" xfId="0" applyFont="1" applyBorder="1"/>
    <xf numFmtId="0" fontId="27" fillId="0" borderId="0" xfId="0" applyFont="1" applyAlignment="1">
      <alignment horizontal="left"/>
    </xf>
    <xf numFmtId="0" fontId="23" fillId="0" borderId="1" xfId="0" applyFont="1" applyBorder="1"/>
    <xf numFmtId="0" fontId="27" fillId="0" borderId="7" xfId="0" applyFont="1" applyBorder="1" applyAlignment="1">
      <alignment horizontal="right"/>
    </xf>
    <xf numFmtId="0" fontId="31" fillId="0" borderId="7" xfId="0" applyFont="1" applyBorder="1" applyAlignment="1">
      <alignment horizontal="left"/>
    </xf>
    <xf numFmtId="0" fontId="15" fillId="0" borderId="9" xfId="0" applyFont="1" applyBorder="1" applyAlignment="1">
      <alignment vertical="top"/>
    </xf>
    <xf numFmtId="0" fontId="15" fillId="0" borderId="10" xfId="0" applyFont="1" applyBorder="1" applyAlignment="1">
      <alignment vertical="top"/>
    </xf>
    <xf numFmtId="0" fontId="15" fillId="0" borderId="0" xfId="0" applyFont="1" applyAlignment="1">
      <alignment vertical="top"/>
    </xf>
    <xf numFmtId="9" fontId="15" fillId="0" borderId="0" xfId="0" applyNumberFormat="1" applyFont="1"/>
    <xf numFmtId="0" fontId="26" fillId="0" borderId="0" xfId="0" applyFont="1" applyAlignment="1">
      <alignment wrapText="1"/>
    </xf>
    <xf numFmtId="9" fontId="21" fillId="0" borderId="0" xfId="0" applyNumberFormat="1" applyFont="1" applyAlignment="1">
      <alignment horizontal="center"/>
    </xf>
    <xf numFmtId="9" fontId="17" fillId="0" borderId="0" xfId="0" applyNumberFormat="1" applyFont="1"/>
    <xf numFmtId="0" fontId="21" fillId="0" borderId="0" xfId="0" applyFont="1" applyAlignment="1">
      <alignment horizontal="left"/>
    </xf>
    <xf numFmtId="0" fontId="23" fillId="0" borderId="0" xfId="0" applyFont="1" applyAlignment="1">
      <alignment vertical="top" wrapText="1"/>
    </xf>
    <xf numFmtId="164" fontId="21" fillId="0" borderId="0" xfId="0" applyNumberFormat="1" applyFont="1"/>
    <xf numFmtId="9" fontId="28" fillId="0" borderId="1" xfId="0" applyNumberFormat="1" applyFont="1" applyBorder="1" applyAlignment="1">
      <alignment horizontal="left"/>
    </xf>
    <xf numFmtId="1" fontId="21" fillId="0" borderId="1" xfId="0" applyNumberFormat="1" applyFont="1" applyBorder="1" applyAlignment="1">
      <alignment horizontal="right"/>
    </xf>
    <xf numFmtId="0" fontId="28" fillId="0" borderId="25" xfId="0" applyFont="1" applyBorder="1" applyAlignment="1">
      <alignment horizontal="center"/>
    </xf>
    <xf numFmtId="0" fontId="21" fillId="0" borderId="25" xfId="0" applyFont="1" applyBorder="1"/>
    <xf numFmtId="9" fontId="21" fillId="0" borderId="25" xfId="0" applyNumberFormat="1" applyFont="1" applyBorder="1" applyAlignment="1">
      <alignment horizontal="left"/>
    </xf>
    <xf numFmtId="9" fontId="21" fillId="0" borderId="24" xfId="0" applyNumberFormat="1" applyFont="1" applyBorder="1" applyAlignment="1">
      <alignment horizontal="center"/>
    </xf>
    <xf numFmtId="9" fontId="21" fillId="0" borderId="25" xfId="0" applyNumberFormat="1" applyFont="1" applyBorder="1" applyAlignment="1">
      <alignment horizontal="center"/>
    </xf>
    <xf numFmtId="0" fontId="28" fillId="0" borderId="26" xfId="0" applyFont="1" applyBorder="1" applyAlignment="1">
      <alignment horizontal="center"/>
    </xf>
    <xf numFmtId="0" fontId="28" fillId="0" borderId="27" xfId="0" applyFont="1" applyBorder="1" applyAlignment="1">
      <alignment horizontal="center"/>
    </xf>
    <xf numFmtId="0" fontId="21" fillId="0" borderId="26" xfId="0" applyFont="1" applyBorder="1"/>
    <xf numFmtId="0" fontId="21" fillId="0" borderId="27" xfId="0" applyFont="1" applyBorder="1"/>
    <xf numFmtId="9" fontId="21" fillId="0" borderId="26" xfId="0" applyNumberFormat="1" applyFont="1" applyBorder="1" applyAlignment="1">
      <alignment horizontal="center"/>
    </xf>
    <xf numFmtId="9" fontId="21" fillId="0" borderId="27" xfId="0" applyNumberFormat="1" applyFont="1" applyBorder="1" applyAlignment="1">
      <alignment horizontal="center"/>
    </xf>
    <xf numFmtId="9" fontId="21" fillId="0" borderId="28" xfId="0" applyNumberFormat="1" applyFont="1" applyBorder="1" applyAlignment="1">
      <alignment horizontal="center"/>
    </xf>
    <xf numFmtId="9" fontId="21" fillId="0" borderId="29" xfId="0" applyNumberFormat="1" applyFont="1" applyBorder="1" applyAlignment="1">
      <alignment horizontal="center"/>
    </xf>
    <xf numFmtId="0" fontId="29" fillId="0" borderId="1" xfId="0" applyFont="1" applyBorder="1" applyAlignment="1">
      <alignment horizontal="right"/>
    </xf>
    <xf numFmtId="3" fontId="21" fillId="0" borderId="1" xfId="0" applyNumberFormat="1" applyFont="1" applyBorder="1" applyAlignment="1">
      <alignment horizontal="right"/>
    </xf>
    <xf numFmtId="9" fontId="28" fillId="0" borderId="4" xfId="0" applyNumberFormat="1" applyFont="1" applyBorder="1" applyAlignment="1">
      <alignment horizontal="left"/>
    </xf>
    <xf numFmtId="3" fontId="21" fillId="0" borderId="4" xfId="0" applyNumberFormat="1" applyFont="1" applyBorder="1" applyAlignment="1">
      <alignment horizontal="right"/>
    </xf>
    <xf numFmtId="0" fontId="28" fillId="0" borderId="0" xfId="0" applyFont="1" applyAlignment="1">
      <alignment horizontal="left" vertical="top"/>
    </xf>
    <xf numFmtId="0" fontId="26" fillId="0" borderId="0" xfId="0" applyFont="1" applyAlignment="1">
      <alignment vertical="center" wrapText="1"/>
    </xf>
    <xf numFmtId="0" fontId="26" fillId="0" borderId="0" xfId="0" applyFont="1" applyAlignment="1">
      <alignment horizontal="center" vertical="center" wrapText="1"/>
    </xf>
    <xf numFmtId="0" fontId="32" fillId="0" borderId="0" xfId="0" applyFont="1" applyAlignment="1">
      <alignment vertical="top" wrapText="1"/>
    </xf>
    <xf numFmtId="0" fontId="26" fillId="0" borderId="0" xfId="0" applyFont="1" applyAlignment="1">
      <alignment vertical="top" wrapText="1"/>
    </xf>
    <xf numFmtId="2" fontId="15" fillId="0" borderId="0" xfId="0" applyNumberFormat="1" applyFont="1"/>
    <xf numFmtId="0" fontId="15" fillId="0" borderId="9" xfId="0" applyFont="1" applyBorder="1" applyAlignment="1">
      <alignment horizontal="left" vertical="center"/>
    </xf>
    <xf numFmtId="0" fontId="15" fillId="0" borderId="10" xfId="0" applyFont="1" applyBorder="1" applyAlignment="1">
      <alignment horizontal="left" vertical="center"/>
    </xf>
    <xf numFmtId="0" fontId="15" fillId="0" borderId="0" xfId="0" applyFont="1" applyAlignment="1">
      <alignment horizontal="left" vertical="center"/>
    </xf>
    <xf numFmtId="4" fontId="34" fillId="2" borderId="0" xfId="0" applyNumberFormat="1" applyFont="1" applyFill="1"/>
    <xf numFmtId="0" fontId="35" fillId="0" borderId="0" xfId="0" applyFont="1"/>
    <xf numFmtId="0" fontId="28" fillId="0" borderId="0" xfId="0" applyFont="1" applyAlignment="1">
      <alignment horizontal="right" vertical="top"/>
    </xf>
    <xf numFmtId="0" fontId="15" fillId="0" borderId="0" xfId="0" applyFont="1" applyAlignment="1">
      <alignment horizontal="left" vertical="top" wrapText="1"/>
    </xf>
    <xf numFmtId="0" fontId="28" fillId="0" borderId="2" xfId="0" applyFont="1" applyBorder="1" applyAlignment="1">
      <alignment horizontal="right" vertical="top"/>
    </xf>
    <xf numFmtId="0" fontId="15" fillId="0" borderId="2" xfId="0" applyFont="1" applyBorder="1" applyAlignment="1">
      <alignment horizontal="left" vertical="top" wrapText="1"/>
    </xf>
    <xf numFmtId="0" fontId="28" fillId="0" borderId="2" xfId="0" applyFont="1" applyBorder="1" applyAlignment="1">
      <alignment horizontal="right" vertical="top" wrapText="1"/>
    </xf>
    <xf numFmtId="0" fontId="28" fillId="0" borderId="7" xfId="0" applyFont="1" applyBorder="1" applyAlignment="1">
      <alignment horizontal="right" vertical="top"/>
    </xf>
    <xf numFmtId="0" fontId="15" fillId="0" borderId="7" xfId="0" applyFont="1" applyBorder="1" applyAlignment="1">
      <alignment horizontal="left" vertical="top" wrapText="1"/>
    </xf>
    <xf numFmtId="9" fontId="21" fillId="0" borderId="1" xfId="0" applyNumberFormat="1" applyFont="1" applyBorder="1" applyAlignment="1">
      <alignment horizontal="center"/>
    </xf>
    <xf numFmtId="9" fontId="21" fillId="0" borderId="30" xfId="0" applyNumberFormat="1" applyFont="1" applyBorder="1" applyAlignment="1">
      <alignment horizontal="center"/>
    </xf>
    <xf numFmtId="9" fontId="21" fillId="0" borderId="31" xfId="0" applyNumberFormat="1" applyFont="1" applyBorder="1" applyAlignment="1">
      <alignment horizontal="center"/>
    </xf>
    <xf numFmtId="0" fontId="27" fillId="0" borderId="7" xfId="0" applyFont="1" applyBorder="1"/>
    <xf numFmtId="0" fontId="28" fillId="0" borderId="2" xfId="0" applyFont="1" applyBorder="1" applyAlignment="1">
      <alignment horizontal="left"/>
    </xf>
    <xf numFmtId="0" fontId="23" fillId="0" borderId="2" xfId="0" applyFont="1" applyBorder="1" applyAlignment="1">
      <alignment horizontal="right"/>
    </xf>
    <xf numFmtId="170" fontId="21" fillId="0" borderId="0" xfId="0" applyNumberFormat="1" applyFont="1"/>
    <xf numFmtId="164" fontId="23" fillId="0" borderId="0" xfId="0" applyNumberFormat="1" applyFont="1" applyAlignment="1">
      <alignment horizontal="right"/>
    </xf>
    <xf numFmtId="0" fontId="28" fillId="0" borderId="7" xfId="0" applyFont="1" applyBorder="1" applyAlignment="1">
      <alignment horizontal="left"/>
    </xf>
    <xf numFmtId="0" fontId="23" fillId="0" borderId="7" xfId="0" applyFont="1" applyBorder="1" applyAlignment="1">
      <alignment horizontal="right"/>
    </xf>
    <xf numFmtId="3" fontId="23" fillId="0" borderId="2" xfId="0" applyNumberFormat="1" applyFont="1" applyBorder="1" applyAlignment="1">
      <alignment horizontal="right"/>
    </xf>
    <xf numFmtId="3" fontId="23" fillId="0" borderId="7" xfId="0" applyNumberFormat="1" applyFont="1" applyBorder="1" applyAlignment="1">
      <alignment horizontal="right"/>
    </xf>
    <xf numFmtId="0" fontId="18" fillId="0" borderId="0" xfId="0" applyFont="1" applyAlignment="1">
      <alignment horizontal="right"/>
    </xf>
    <xf numFmtId="0" fontId="23" fillId="0" borderId="0" xfId="0" applyFont="1" applyAlignment="1">
      <alignment horizontal="left" vertical="top"/>
    </xf>
    <xf numFmtId="0" fontId="23" fillId="0" borderId="0" xfId="0" applyFont="1" applyAlignment="1">
      <alignment horizontal="center" vertical="top"/>
    </xf>
    <xf numFmtId="0" fontId="23" fillId="0" borderId="4" xfId="0" applyFont="1" applyBorder="1"/>
    <xf numFmtId="0" fontId="13" fillId="0" borderId="13" xfId="0" applyFont="1" applyBorder="1" applyAlignment="1" applyProtection="1">
      <alignment horizontal="right"/>
      <protection locked="0"/>
    </xf>
    <xf numFmtId="0" fontId="28" fillId="0" borderId="0" xfId="0" applyFont="1" applyAlignment="1">
      <alignment horizontal="left" indent="1"/>
    </xf>
    <xf numFmtId="0" fontId="28" fillId="0" borderId="0" xfId="0" applyFont="1" applyAlignment="1">
      <alignment horizontal="left" vertical="center"/>
    </xf>
    <xf numFmtId="0" fontId="28" fillId="0" borderId="0" xfId="0" applyFont="1" applyAlignment="1">
      <alignment horizontal="center"/>
    </xf>
    <xf numFmtId="4" fontId="37" fillId="0" borderId="0" xfId="0" applyNumberFormat="1" applyFont="1" applyAlignment="1">
      <alignment horizontal="left"/>
    </xf>
    <xf numFmtId="4" fontId="36" fillId="0" borderId="0" xfId="0" applyNumberFormat="1" applyFont="1" applyAlignment="1">
      <alignment horizontal="left"/>
    </xf>
    <xf numFmtId="169" fontId="15" fillId="0" borderId="0" xfId="0" applyNumberFormat="1" applyFont="1" applyAlignment="1">
      <alignment horizontal="right"/>
    </xf>
    <xf numFmtId="0" fontId="23" fillId="0" borderId="1" xfId="0" applyFont="1" applyBorder="1" applyAlignment="1">
      <alignment horizontal="left"/>
    </xf>
    <xf numFmtId="0" fontId="39" fillId="0" borderId="0" xfId="0" applyFont="1" applyAlignment="1">
      <alignment vertical="top" wrapText="1"/>
    </xf>
    <xf numFmtId="165" fontId="23" fillId="0" borderId="1" xfId="0" applyNumberFormat="1" applyFont="1" applyBorder="1"/>
    <xf numFmtId="0" fontId="28" fillId="0" borderId="1" xfId="0" applyFont="1" applyBorder="1" applyAlignment="1">
      <alignment horizontal="right"/>
    </xf>
    <xf numFmtId="0" fontId="17" fillId="0" borderId="5" xfId="0" applyFont="1" applyBorder="1"/>
    <xf numFmtId="0" fontId="17" fillId="0" borderId="13" xfId="0" applyFont="1" applyBorder="1"/>
    <xf numFmtId="1" fontId="38" fillId="0" borderId="3" xfId="0" applyNumberFormat="1" applyFont="1" applyBorder="1"/>
    <xf numFmtId="9" fontId="15" fillId="0" borderId="4" xfId="0" applyNumberFormat="1" applyFont="1" applyBorder="1" applyAlignment="1">
      <alignment horizontal="right"/>
    </xf>
    <xf numFmtId="0" fontId="17" fillId="0" borderId="3" xfId="0" applyFont="1" applyBorder="1"/>
    <xf numFmtId="0" fontId="29" fillId="0" borderId="0" xfId="0" applyFont="1" applyAlignment="1">
      <alignment horizontal="right"/>
    </xf>
    <xf numFmtId="0" fontId="32" fillId="0" borderId="0" xfId="0" applyFont="1" applyAlignment="1">
      <alignment horizontal="center" vertical="center" wrapText="1"/>
    </xf>
    <xf numFmtId="0" fontId="0" fillId="0" borderId="9" xfId="0" applyBorder="1"/>
    <xf numFmtId="0" fontId="39" fillId="0" borderId="10" xfId="0" applyFont="1" applyBorder="1" applyAlignment="1">
      <alignment vertical="top" wrapText="1"/>
    </xf>
    <xf numFmtId="0" fontId="39" fillId="0" borderId="0" xfId="0" applyFont="1"/>
    <xf numFmtId="0" fontId="42" fillId="0" borderId="1" xfId="0" applyFont="1" applyBorder="1" applyAlignment="1" applyProtection="1">
      <alignment horizontal="center"/>
      <protection locked="0"/>
    </xf>
    <xf numFmtId="0" fontId="28" fillId="0" borderId="22" xfId="0" applyFont="1" applyBorder="1"/>
    <xf numFmtId="164" fontId="23" fillId="0" borderId="22" xfId="0" applyNumberFormat="1" applyFont="1" applyBorder="1" applyAlignment="1">
      <alignment horizontal="right"/>
    </xf>
    <xf numFmtId="164" fontId="21" fillId="0" borderId="1" xfId="0" applyNumberFormat="1" applyFont="1" applyBorder="1"/>
    <xf numFmtId="0" fontId="21" fillId="0" borderId="13" xfId="0" applyFont="1" applyBorder="1" applyAlignment="1" applyProtection="1">
      <alignment horizontal="center"/>
      <protection locked="0"/>
    </xf>
    <xf numFmtId="4" fontId="21" fillId="0" borderId="1" xfId="0" applyNumberFormat="1" applyFont="1" applyBorder="1"/>
    <xf numFmtId="0" fontId="21" fillId="0" borderId="5" xfId="0" applyFont="1" applyBorder="1"/>
    <xf numFmtId="164" fontId="21" fillId="0" borderId="5" xfId="0" applyNumberFormat="1" applyFont="1" applyBorder="1"/>
    <xf numFmtId="0" fontId="28" fillId="0" borderId="13" xfId="0" applyFont="1" applyBorder="1"/>
    <xf numFmtId="0" fontId="21" fillId="0" borderId="13" xfId="0" applyFont="1" applyBorder="1"/>
    <xf numFmtId="164" fontId="21" fillId="0" borderId="13" xfId="0" applyNumberFormat="1" applyFont="1" applyBorder="1"/>
    <xf numFmtId="0" fontId="28" fillId="0" borderId="18" xfId="0" applyFont="1" applyBorder="1"/>
    <xf numFmtId="0" fontId="21" fillId="0" borderId="18" xfId="0" applyFont="1" applyBorder="1"/>
    <xf numFmtId="164" fontId="21" fillId="0" borderId="18" xfId="0" applyNumberFormat="1" applyFont="1" applyBorder="1"/>
    <xf numFmtId="0" fontId="10" fillId="0" borderId="0" xfId="0" applyFont="1"/>
    <xf numFmtId="0" fontId="40" fillId="0" borderId="0" xfId="0" applyFont="1"/>
    <xf numFmtId="0" fontId="40" fillId="0" borderId="10" xfId="0" applyFont="1" applyBorder="1"/>
    <xf numFmtId="0" fontId="28" fillId="0" borderId="10" xfId="0" applyFont="1" applyBorder="1"/>
    <xf numFmtId="164" fontId="15" fillId="0" borderId="1" xfId="0" applyNumberFormat="1" applyFont="1" applyBorder="1" applyProtection="1">
      <protection locked="0"/>
    </xf>
    <xf numFmtId="3" fontId="23" fillId="0" borderId="3" xfId="0" applyNumberFormat="1" applyFont="1" applyBorder="1" applyAlignment="1" applyProtection="1">
      <alignment horizontal="right"/>
      <protection locked="0"/>
    </xf>
    <xf numFmtId="1" fontId="23" fillId="0" borderId="1" xfId="0" applyNumberFormat="1" applyFont="1" applyBorder="1" applyProtection="1">
      <protection locked="0"/>
    </xf>
    <xf numFmtId="0" fontId="23" fillId="0" borderId="16" xfId="0" applyFont="1" applyBorder="1" applyAlignment="1" applyProtection="1">
      <alignment horizontal="right" wrapText="1"/>
      <protection locked="0"/>
    </xf>
    <xf numFmtId="164" fontId="23" fillId="0" borderId="16" xfId="0" applyNumberFormat="1" applyFont="1" applyBorder="1" applyAlignment="1" applyProtection="1">
      <alignment wrapText="1"/>
      <protection locked="0"/>
    </xf>
    <xf numFmtId="164" fontId="23" fillId="0" borderId="21" xfId="0" applyNumberFormat="1" applyFont="1" applyBorder="1" applyAlignment="1" applyProtection="1">
      <alignment horizontal="right"/>
      <protection locked="0"/>
    </xf>
    <xf numFmtId="164" fontId="23" fillId="0" borderId="1" xfId="0" applyNumberFormat="1" applyFont="1" applyBorder="1" applyAlignment="1" applyProtection="1">
      <alignment horizontal="right"/>
      <protection locked="0"/>
    </xf>
    <xf numFmtId="164" fontId="21" fillId="0" borderId="21" xfId="0" applyNumberFormat="1" applyFont="1" applyBorder="1" applyAlignment="1">
      <alignment horizontal="right"/>
    </xf>
    <xf numFmtId="164" fontId="21" fillId="0" borderId="1" xfId="0" applyNumberFormat="1" applyFont="1" applyBorder="1" applyAlignment="1">
      <alignment horizontal="right"/>
    </xf>
    <xf numFmtId="164" fontId="15" fillId="0" borderId="0" xfId="0" applyNumberFormat="1" applyFont="1"/>
    <xf numFmtId="0" fontId="28" fillId="0" borderId="1" xfId="0" applyFont="1" applyBorder="1" applyAlignment="1">
      <alignment horizontal="left"/>
    </xf>
    <xf numFmtId="0" fontId="28" fillId="0" borderId="4" xfId="0" applyFont="1" applyBorder="1" applyAlignment="1">
      <alignment horizontal="left"/>
    </xf>
    <xf numFmtId="0" fontId="0" fillId="0" borderId="10" xfId="0" applyBorder="1"/>
    <xf numFmtId="0" fontId="21" fillId="0" borderId="1" xfId="0" applyFont="1" applyBorder="1" applyAlignment="1" applyProtection="1">
      <alignment horizontal="right"/>
      <protection locked="0"/>
    </xf>
    <xf numFmtId="0" fontId="28" fillId="0" borderId="21" xfId="0" applyFont="1" applyBorder="1" applyAlignment="1">
      <alignment horizontal="left"/>
    </xf>
    <xf numFmtId="0" fontId="23" fillId="0" borderId="19" xfId="0" applyFont="1" applyBorder="1" applyAlignment="1" applyProtection="1">
      <alignment horizontal="right"/>
      <protection locked="0"/>
    </xf>
    <xf numFmtId="0" fontId="23" fillId="0" borderId="13" xfId="0" applyFont="1" applyBorder="1" applyAlignment="1" applyProtection="1">
      <alignment horizontal="right"/>
      <protection locked="0"/>
    </xf>
    <xf numFmtId="0" fontId="41" fillId="0" borderId="0" xfId="0" applyFont="1" applyAlignment="1">
      <alignment horizontal="left"/>
    </xf>
    <xf numFmtId="0" fontId="28" fillId="0" borderId="5" xfId="0" applyFont="1" applyBorder="1" applyAlignment="1">
      <alignment horizontal="left"/>
    </xf>
    <xf numFmtId="0" fontId="23" fillId="0" borderId="0" xfId="0" applyFont="1" applyAlignment="1" applyProtection="1">
      <alignment horizontal="right"/>
      <protection locked="0"/>
    </xf>
    <xf numFmtId="0" fontId="21" fillId="0" borderId="5" xfId="0" applyFont="1" applyBorder="1" applyAlignment="1" applyProtection="1">
      <alignment horizontal="right"/>
      <protection locked="0"/>
    </xf>
    <xf numFmtId="0" fontId="28" fillId="0" borderId="14" xfId="0" applyFont="1" applyBorder="1" applyAlignment="1">
      <alignment horizontal="left"/>
    </xf>
    <xf numFmtId="0" fontId="41" fillId="0" borderId="10" xfId="0" applyFont="1" applyBorder="1" applyAlignment="1">
      <alignment horizontal="left"/>
    </xf>
    <xf numFmtId="164" fontId="28" fillId="0" borderId="5" xfId="0" applyNumberFormat="1" applyFont="1" applyBorder="1" applyAlignment="1">
      <alignment horizontal="left"/>
    </xf>
    <xf numFmtId="164" fontId="23" fillId="0" borderId="1" xfId="0" applyNumberFormat="1" applyFont="1" applyBorder="1" applyAlignment="1">
      <alignment horizontal="right" wrapText="1"/>
    </xf>
    <xf numFmtId="4" fontId="17" fillId="0" borderId="0" xfId="0" applyNumberFormat="1" applyFont="1"/>
    <xf numFmtId="4" fontId="43" fillId="0" borderId="0" xfId="0" applyNumberFormat="1" applyFont="1"/>
    <xf numFmtId="0" fontId="43" fillId="0" borderId="0" xfId="0" applyFont="1"/>
    <xf numFmtId="0" fontId="12" fillId="0" borderId="10" xfId="0" applyFont="1" applyBorder="1"/>
    <xf numFmtId="0" fontId="10" fillId="0" borderId="6" xfId="0" applyFont="1" applyBorder="1"/>
    <xf numFmtId="0" fontId="10" fillId="0" borderId="7" xfId="0" applyFont="1" applyBorder="1"/>
    <xf numFmtId="0" fontId="10" fillId="0" borderId="8" xfId="0" applyFont="1" applyBorder="1"/>
    <xf numFmtId="0" fontId="10" fillId="0" borderId="9" xfId="0" applyFont="1" applyBorder="1"/>
    <xf numFmtId="0" fontId="10" fillId="0" borderId="2" xfId="0" applyFont="1" applyBorder="1"/>
    <xf numFmtId="0" fontId="10" fillId="0" borderId="10" xfId="0" applyFont="1" applyBorder="1"/>
    <xf numFmtId="0" fontId="10" fillId="0" borderId="11" xfId="0" applyFont="1" applyBorder="1"/>
    <xf numFmtId="0" fontId="10" fillId="0" borderId="12" xfId="0" applyFont="1" applyBorder="1"/>
    <xf numFmtId="0" fontId="18" fillId="0" borderId="2" xfId="0" applyFont="1" applyBorder="1" applyAlignment="1">
      <alignment horizontal="right"/>
    </xf>
    <xf numFmtId="0" fontId="18" fillId="0" borderId="2" xfId="0" applyFont="1" applyBorder="1"/>
    <xf numFmtId="164" fontId="17" fillId="0" borderId="0" xfId="0" applyNumberFormat="1" applyFont="1"/>
    <xf numFmtId="0" fontId="12" fillId="0" borderId="0" xfId="0" applyFont="1"/>
    <xf numFmtId="0" fontId="39" fillId="0" borderId="0" xfId="0" applyFont="1" applyAlignment="1">
      <alignment horizontal="left" vertical="top" wrapText="1"/>
    </xf>
    <xf numFmtId="2" fontId="43" fillId="0" borderId="0" xfId="0" applyNumberFormat="1" applyFont="1" applyAlignment="1">
      <alignment horizontal="right"/>
    </xf>
    <xf numFmtId="0" fontId="45" fillId="0" borderId="0" xfId="0" applyFont="1" applyAlignment="1">
      <alignment horizontal="left"/>
    </xf>
    <xf numFmtId="164" fontId="23" fillId="0" borderId="2" xfId="0" applyNumberFormat="1" applyFont="1" applyBorder="1"/>
    <xf numFmtId="0" fontId="45" fillId="0" borderId="0" xfId="0" applyFont="1" applyAlignment="1">
      <alignment horizontal="right"/>
    </xf>
    <xf numFmtId="0" fontId="48" fillId="0" borderId="0" xfId="0" applyFont="1"/>
    <xf numFmtId="0" fontId="48" fillId="0" borderId="2" xfId="0" applyFont="1" applyBorder="1"/>
    <xf numFmtId="0" fontId="46" fillId="0" borderId="0" xfId="0" applyFont="1"/>
    <xf numFmtId="0" fontId="32" fillId="0" borderId="0" xfId="0" applyFont="1" applyAlignment="1">
      <alignment vertical="center" wrapText="1"/>
    </xf>
    <xf numFmtId="0" fontId="33" fillId="0" borderId="0" xfId="0" applyFont="1" applyAlignment="1">
      <alignment vertical="top" wrapText="1"/>
    </xf>
    <xf numFmtId="0" fontId="15" fillId="0" borderId="17" xfId="0" applyFont="1" applyBorder="1"/>
    <xf numFmtId="0" fontId="45" fillId="0" borderId="0" xfId="0" applyFont="1" applyAlignment="1">
      <alignment horizontal="left" indent="1"/>
    </xf>
    <xf numFmtId="0" fontId="23" fillId="0" borderId="5" xfId="0" applyFont="1" applyBorder="1" applyAlignment="1" applyProtection="1">
      <alignment horizontal="right"/>
      <protection locked="0"/>
    </xf>
    <xf numFmtId="10" fontId="17" fillId="0" borderId="0" xfId="0" applyNumberFormat="1" applyFont="1"/>
    <xf numFmtId="0" fontId="49" fillId="0" borderId="0" xfId="0" applyFont="1" applyAlignment="1">
      <alignment horizontal="center" vertical="center" wrapText="1"/>
    </xf>
    <xf numFmtId="172" fontId="43" fillId="0" borderId="0" xfId="0" applyNumberFormat="1" applyFont="1"/>
    <xf numFmtId="172" fontId="17" fillId="0" borderId="0" xfId="0" applyNumberFormat="1" applyFont="1"/>
    <xf numFmtId="173" fontId="43" fillId="0" borderId="0" xfId="0" applyNumberFormat="1" applyFont="1" applyAlignment="1">
      <alignment horizontal="right"/>
    </xf>
    <xf numFmtId="173" fontId="17" fillId="0" borderId="0" xfId="0" applyNumberFormat="1" applyFont="1"/>
    <xf numFmtId="172" fontId="21" fillId="0" borderId="0" xfId="0" applyNumberFormat="1" applyFont="1"/>
    <xf numFmtId="3" fontId="21" fillId="0" borderId="0" xfId="0" applyNumberFormat="1" applyFont="1"/>
    <xf numFmtId="0" fontId="52" fillId="0" borderId="2" xfId="0" applyFont="1" applyBorder="1"/>
    <xf numFmtId="0" fontId="52" fillId="0" borderId="17" xfId="0" applyFont="1" applyBorder="1"/>
    <xf numFmtId="0" fontId="6" fillId="0" borderId="0" xfId="0" applyFont="1" applyAlignment="1">
      <alignment horizontal="right"/>
    </xf>
    <xf numFmtId="0" fontId="52" fillId="0" borderId="7" xfId="0" applyFont="1" applyBorder="1"/>
    <xf numFmtId="0" fontId="15" fillId="0" borderId="1" xfId="0" applyFont="1" applyBorder="1" applyAlignment="1" applyProtection="1">
      <alignment horizontal="right"/>
      <protection locked="0"/>
    </xf>
    <xf numFmtId="0" fontId="15" fillId="0" borderId="5" xfId="0" applyFont="1" applyBorder="1" applyAlignment="1" applyProtection="1">
      <alignment horizontal="right"/>
      <protection locked="0"/>
    </xf>
    <xf numFmtId="0" fontId="4" fillId="0" borderId="0" xfId="0" applyFont="1"/>
    <xf numFmtId="0" fontId="23" fillId="0" borderId="1" xfId="0" applyFont="1" applyBorder="1" applyAlignment="1" applyProtection="1">
      <alignment horizontal="right" wrapText="1"/>
      <protection locked="0"/>
    </xf>
    <xf numFmtId="0" fontId="23" fillId="0" borderId="1" xfId="0" applyFont="1" applyBorder="1" applyAlignment="1" applyProtection="1">
      <alignment horizontal="right"/>
      <protection locked="0"/>
    </xf>
    <xf numFmtId="0" fontId="28" fillId="0" borderId="2" xfId="0" applyFont="1" applyBorder="1" applyAlignment="1">
      <alignment horizontal="right"/>
    </xf>
    <xf numFmtId="0" fontId="28" fillId="0" borderId="2" xfId="0" applyFont="1" applyBorder="1" applyAlignment="1">
      <alignment horizontal="left" vertical="top"/>
    </xf>
    <xf numFmtId="0" fontId="3" fillId="0" borderId="0" xfId="14"/>
    <xf numFmtId="0" fontId="45" fillId="0" borderId="0" xfId="14" applyFont="1" applyAlignment="1">
      <alignment horizontal="left" vertical="top"/>
    </xf>
    <xf numFmtId="0" fontId="45" fillId="0" borderId="0" xfId="14" applyFont="1" applyAlignment="1">
      <alignment horizontal="left"/>
    </xf>
    <xf numFmtId="0" fontId="54" fillId="0" borderId="0" xfId="14" applyFont="1" applyAlignment="1">
      <alignment horizontal="center" vertical="center"/>
    </xf>
    <xf numFmtId="0" fontId="45" fillId="0" borderId="0" xfId="14" applyFont="1" applyAlignment="1">
      <alignment horizontal="left" vertical="top" wrapText="1"/>
    </xf>
    <xf numFmtId="0" fontId="45" fillId="0" borderId="0" xfId="14" applyFont="1" applyAlignment="1">
      <alignment vertical="top" wrapText="1"/>
    </xf>
    <xf numFmtId="0" fontId="54" fillId="0" borderId="1" xfId="14" applyFont="1" applyBorder="1" applyAlignment="1" applyProtection="1">
      <alignment horizontal="center"/>
      <protection locked="0"/>
    </xf>
    <xf numFmtId="0" fontId="54" fillId="0" borderId="0" xfId="14" applyFont="1" applyAlignment="1">
      <alignment horizontal="center"/>
    </xf>
    <xf numFmtId="0" fontId="54" fillId="0" borderId="5" xfId="14" applyFont="1" applyBorder="1" applyAlignment="1">
      <alignment horizontal="center"/>
    </xf>
    <xf numFmtId="0" fontId="45" fillId="0" borderId="0" xfId="14" applyFont="1" applyAlignment="1">
      <alignment horizontal="left" wrapText="1"/>
    </xf>
    <xf numFmtId="0" fontId="45" fillId="0" borderId="13" xfId="14" applyFont="1" applyBorder="1" applyAlignment="1">
      <alignment horizontal="left"/>
    </xf>
    <xf numFmtId="0" fontId="45" fillId="0" borderId="14" xfId="14" applyFont="1" applyBorder="1" applyAlignment="1">
      <alignment horizontal="left"/>
    </xf>
    <xf numFmtId="0" fontId="54" fillId="0" borderId="3" xfId="14" applyFont="1" applyBorder="1" applyAlignment="1">
      <alignment horizontal="center"/>
    </xf>
    <xf numFmtId="0" fontId="55" fillId="0" borderId="0" xfId="14" applyFont="1" applyAlignment="1">
      <alignment horizontal="center"/>
    </xf>
    <xf numFmtId="0" fontId="45" fillId="0" borderId="18" xfId="14" applyFont="1" applyBorder="1" applyAlignment="1">
      <alignment horizontal="left"/>
    </xf>
    <xf numFmtId="0" fontId="45" fillId="0" borderId="33" xfId="14" applyFont="1" applyBorder="1" applyAlignment="1">
      <alignment horizontal="left"/>
    </xf>
    <xf numFmtId="0" fontId="54" fillId="0" borderId="15" xfId="14" applyFont="1" applyBorder="1" applyAlignment="1">
      <alignment horizontal="center"/>
    </xf>
    <xf numFmtId="0" fontId="55" fillId="0" borderId="15" xfId="14" applyFont="1" applyBorder="1" applyAlignment="1">
      <alignment horizontal="center"/>
    </xf>
    <xf numFmtId="0" fontId="54" fillId="0" borderId="18" xfId="14" applyFont="1" applyBorder="1" applyAlignment="1">
      <alignment horizontal="center"/>
    </xf>
    <xf numFmtId="0" fontId="54" fillId="0" borderId="13" xfId="14" applyFont="1" applyBorder="1" applyAlignment="1">
      <alignment horizontal="center"/>
    </xf>
    <xf numFmtId="0" fontId="54" fillId="0" borderId="20" xfId="14" applyFont="1" applyBorder="1" applyAlignment="1">
      <alignment horizontal="center"/>
    </xf>
    <xf numFmtId="0" fontId="54" fillId="0" borderId="34" xfId="14" applyFont="1" applyBorder="1" applyAlignment="1">
      <alignment horizontal="center"/>
    </xf>
    <xf numFmtId="0" fontId="54" fillId="0" borderId="35" xfId="14" applyFont="1" applyBorder="1" applyAlignment="1">
      <alignment horizontal="center"/>
    </xf>
    <xf numFmtId="0" fontId="54" fillId="0" borderId="36" xfId="14" applyFont="1" applyBorder="1" applyAlignment="1">
      <alignment horizontal="center"/>
    </xf>
    <xf numFmtId="0" fontId="54" fillId="0" borderId="37" xfId="14" applyFont="1" applyBorder="1" applyAlignment="1">
      <alignment horizontal="center"/>
    </xf>
    <xf numFmtId="0" fontId="3" fillId="0" borderId="9" xfId="14" applyBorder="1"/>
    <xf numFmtId="0" fontId="3" fillId="0" borderId="10" xfId="14" applyBorder="1"/>
    <xf numFmtId="0" fontId="22" fillId="0" borderId="0" xfId="14" applyFont="1" applyAlignment="1">
      <alignment horizontal="center" vertical="center"/>
    </xf>
    <xf numFmtId="0" fontId="50" fillId="0" borderId="0" xfId="14" applyFont="1" applyAlignment="1">
      <alignment horizontal="center"/>
    </xf>
    <xf numFmtId="0" fontId="3" fillId="0" borderId="11" xfId="14" applyBorder="1"/>
    <xf numFmtId="0" fontId="45" fillId="0" borderId="2" xfId="14" applyFont="1" applyBorder="1"/>
    <xf numFmtId="0" fontId="28" fillId="0" borderId="2" xfId="14" applyFont="1" applyBorder="1"/>
    <xf numFmtId="0" fontId="53" fillId="0" borderId="2" xfId="14" applyFont="1" applyBorder="1" applyAlignment="1">
      <alignment horizontal="center" vertical="center"/>
    </xf>
    <xf numFmtId="0" fontId="3" fillId="0" borderId="2" xfId="14" applyBorder="1"/>
    <xf numFmtId="0" fontId="3" fillId="0" borderId="12" xfId="14" applyBorder="1"/>
    <xf numFmtId="0" fontId="32" fillId="0" borderId="0" xfId="0" applyFont="1" applyAlignment="1">
      <alignment vertical="center"/>
    </xf>
    <xf numFmtId="0" fontId="45" fillId="0" borderId="1" xfId="14" applyFont="1" applyBorder="1" applyAlignment="1" applyProtection="1">
      <alignment wrapText="1"/>
      <protection locked="0"/>
    </xf>
    <xf numFmtId="0" fontId="45" fillId="0" borderId="5" xfId="14" applyFont="1" applyBorder="1" applyAlignment="1" applyProtection="1">
      <alignment wrapText="1"/>
      <protection locked="0"/>
    </xf>
    <xf numFmtId="0" fontId="45" fillId="0" borderId="13" xfId="14" applyFont="1" applyBorder="1" applyAlignment="1" applyProtection="1">
      <alignment wrapText="1"/>
      <protection locked="0"/>
    </xf>
    <xf numFmtId="0" fontId="45" fillId="0" borderId="14" xfId="14" applyFont="1" applyBorder="1" applyAlignment="1" applyProtection="1">
      <alignment wrapText="1"/>
      <protection locked="0"/>
    </xf>
    <xf numFmtId="0" fontId="45" fillId="0" borderId="14" xfId="14" applyFont="1" applyBorder="1" applyAlignment="1" applyProtection="1">
      <alignment vertical="top" wrapText="1"/>
      <protection locked="0"/>
    </xf>
    <xf numFmtId="0" fontId="45" fillId="0" borderId="18" xfId="14" applyFont="1" applyBorder="1" applyAlignment="1" applyProtection="1">
      <alignment wrapText="1"/>
      <protection locked="0"/>
    </xf>
    <xf numFmtId="0" fontId="45" fillId="0" borderId="33" xfId="14" applyFont="1" applyBorder="1" applyAlignment="1" applyProtection="1">
      <alignment wrapText="1"/>
      <protection locked="0"/>
    </xf>
    <xf numFmtId="0" fontId="45" fillId="0" borderId="20" xfId="14" applyFont="1" applyBorder="1" applyAlignment="1" applyProtection="1">
      <alignment vertical="top" wrapText="1"/>
      <protection locked="0"/>
    </xf>
    <xf numFmtId="0" fontId="45" fillId="0" borderId="34" xfId="14" applyFont="1" applyBorder="1" applyAlignment="1" applyProtection="1">
      <alignment wrapText="1"/>
      <protection locked="0"/>
    </xf>
    <xf numFmtId="0" fontId="45" fillId="0" borderId="35" xfId="14" applyFont="1" applyBorder="1" applyAlignment="1" applyProtection="1">
      <alignment wrapText="1"/>
      <protection locked="0"/>
    </xf>
    <xf numFmtId="0" fontId="45" fillId="0" borderId="36" xfId="14" applyFont="1" applyBorder="1" applyAlignment="1" applyProtection="1">
      <alignment wrapText="1"/>
      <protection locked="0"/>
    </xf>
    <xf numFmtId="0" fontId="45" fillId="0" borderId="37" xfId="14" applyFont="1" applyBorder="1" applyAlignment="1" applyProtection="1">
      <alignment wrapText="1"/>
      <protection locked="0"/>
    </xf>
    <xf numFmtId="0" fontId="45" fillId="0" borderId="38" xfId="14" applyFont="1" applyBorder="1" applyAlignment="1" applyProtection="1">
      <alignment wrapText="1"/>
      <protection locked="0"/>
    </xf>
    <xf numFmtId="0" fontId="45" fillId="0" borderId="39" xfId="14" applyFont="1" applyBorder="1" applyAlignment="1" applyProtection="1">
      <alignment wrapText="1"/>
      <protection locked="0"/>
    </xf>
    <xf numFmtId="0" fontId="45" fillId="0" borderId="33" xfId="14" applyFont="1" applyBorder="1" applyAlignment="1">
      <alignment horizontal="left" wrapText="1"/>
    </xf>
    <xf numFmtId="0" fontId="18" fillId="0" borderId="0" xfId="0" applyFont="1" applyAlignment="1">
      <alignment horizontal="left" vertical="top"/>
    </xf>
    <xf numFmtId="0" fontId="45" fillId="0" borderId="43" xfId="0" applyFont="1" applyBorder="1" applyAlignment="1">
      <alignment horizontal="left"/>
    </xf>
    <xf numFmtId="0" fontId="28" fillId="0" borderId="43" xfId="0" applyFont="1" applyBorder="1" applyAlignment="1">
      <alignment horizontal="left"/>
    </xf>
    <xf numFmtId="0" fontId="19" fillId="0" borderId="0" xfId="0" applyFont="1" applyAlignment="1">
      <alignment horizontal="right" vertical="top" wrapText="1"/>
    </xf>
    <xf numFmtId="0" fontId="47" fillId="0" borderId="0" xfId="14" applyFont="1" applyAlignment="1">
      <alignment horizontal="center"/>
    </xf>
    <xf numFmtId="0" fontId="47" fillId="0" borderId="0" xfId="14" applyFont="1" applyAlignment="1">
      <alignment horizontal="left"/>
    </xf>
    <xf numFmtId="0" fontId="18" fillId="0" borderId="14" xfId="14" applyFont="1" applyBorder="1" applyAlignment="1">
      <alignment horizontal="left" wrapText="1"/>
    </xf>
    <xf numFmtId="0" fontId="18" fillId="0" borderId="14" xfId="14" applyFont="1" applyBorder="1" applyAlignment="1">
      <alignment wrapText="1"/>
    </xf>
    <xf numFmtId="0" fontId="18" fillId="0" borderId="33" xfId="14" applyFont="1" applyBorder="1" applyAlignment="1">
      <alignment horizontal="left"/>
    </xf>
    <xf numFmtId="0" fontId="18" fillId="0" borderId="0" xfId="14" applyFont="1" applyAlignment="1">
      <alignment horizontal="right"/>
    </xf>
    <xf numFmtId="0" fontId="56" fillId="0" borderId="0" xfId="0" applyFont="1"/>
    <xf numFmtId="0" fontId="57" fillId="0" borderId="2" xfId="0" applyFont="1" applyBorder="1" applyAlignment="1">
      <alignment horizontal="left"/>
    </xf>
    <xf numFmtId="0" fontId="57" fillId="0" borderId="0" xfId="0" applyFont="1" applyAlignment="1">
      <alignment horizontal="left"/>
    </xf>
    <xf numFmtId="0" fontId="57" fillId="0" borderId="0" xfId="0" applyFont="1"/>
    <xf numFmtId="0" fontId="62" fillId="0" borderId="0" xfId="0" applyFont="1" applyAlignment="1">
      <alignment horizontal="left" vertical="top" wrapText="1"/>
    </xf>
    <xf numFmtId="0" fontId="58" fillId="0" borderId="0" xfId="0" applyFont="1" applyAlignment="1">
      <alignment horizontal="left" vertical="top" wrapText="1"/>
    </xf>
    <xf numFmtId="0" fontId="58" fillId="0" borderId="0" xfId="0" applyFont="1" applyAlignment="1">
      <alignment horizontal="right" vertical="top"/>
    </xf>
    <xf numFmtId="0" fontId="56" fillId="0" borderId="0" xfId="0" applyFont="1" applyAlignment="1">
      <alignment horizontal="right"/>
    </xf>
    <xf numFmtId="0" fontId="57" fillId="0" borderId="1" xfId="0" applyFont="1" applyBorder="1"/>
    <xf numFmtId="0" fontId="57" fillId="0" borderId="3" xfId="0" applyFont="1" applyBorder="1"/>
    <xf numFmtId="0" fontId="57" fillId="0" borderId="0" xfId="0" applyFont="1" applyAlignment="1">
      <alignment horizontal="right"/>
    </xf>
    <xf numFmtId="0" fontId="57" fillId="0" borderId="21" xfId="0" applyFont="1" applyBorder="1" applyAlignment="1">
      <alignment horizontal="left"/>
    </xf>
    <xf numFmtId="165" fontId="57" fillId="0" borderId="22" xfId="0" applyNumberFormat="1" applyFont="1" applyBorder="1" applyAlignment="1">
      <alignment horizontal="right"/>
    </xf>
    <xf numFmtId="0" fontId="57" fillId="0" borderId="13" xfId="0" applyFont="1" applyBorder="1" applyAlignment="1">
      <alignment horizontal="left"/>
    </xf>
    <xf numFmtId="0" fontId="64" fillId="0" borderId="0" xfId="0" applyFont="1" applyAlignment="1">
      <alignment horizontal="left"/>
    </xf>
    <xf numFmtId="0" fontId="64" fillId="0" borderId="1" xfId="0" applyFont="1" applyBorder="1"/>
    <xf numFmtId="0" fontId="64" fillId="0" borderId="3" xfId="0" applyFont="1" applyBorder="1"/>
    <xf numFmtId="0" fontId="64" fillId="0" borderId="5" xfId="0" applyFont="1" applyBorder="1"/>
    <xf numFmtId="0" fontId="64" fillId="0" borderId="0" xfId="0" applyFont="1" applyAlignment="1">
      <alignment horizontal="right"/>
    </xf>
    <xf numFmtId="0" fontId="64" fillId="0" borderId="0" xfId="0" applyFont="1"/>
    <xf numFmtId="0" fontId="64" fillId="0" borderId="4" xfId="0" applyFont="1" applyBorder="1"/>
    <xf numFmtId="0" fontId="57" fillId="0" borderId="4" xfId="0" applyFont="1" applyBorder="1"/>
    <xf numFmtId="0" fontId="57" fillId="0" borderId="5" xfId="0" applyFont="1" applyBorder="1"/>
    <xf numFmtId="0" fontId="57" fillId="0" borderId="1" xfId="0" applyFont="1" applyBorder="1" applyAlignment="1">
      <alignment horizontal="right"/>
    </xf>
    <xf numFmtId="0" fontId="57" fillId="0" borderId="16" xfId="0" applyFont="1" applyBorder="1"/>
    <xf numFmtId="171" fontId="57" fillId="0" borderId="1" xfId="0" applyNumberFormat="1" applyFont="1" applyBorder="1" applyAlignment="1">
      <alignment horizontal="right"/>
    </xf>
    <xf numFmtId="0" fontId="57" fillId="0" borderId="1" xfId="0" applyFont="1" applyBorder="1" applyAlignment="1">
      <alignment horizontal="left"/>
    </xf>
    <xf numFmtId="0" fontId="56" fillId="0" borderId="2" xfId="0" applyFont="1" applyBorder="1" applyAlignment="1">
      <alignment horizontal="right"/>
    </xf>
    <xf numFmtId="164" fontId="42" fillId="0" borderId="1" xfId="0" applyNumberFormat="1" applyFont="1" applyBorder="1" applyAlignment="1">
      <alignment horizontal="center"/>
    </xf>
    <xf numFmtId="0" fontId="57" fillId="0" borderId="0" xfId="0" applyFont="1" applyAlignment="1">
      <alignment horizontal="right" vertical="top"/>
    </xf>
    <xf numFmtId="0" fontId="57" fillId="0" borderId="14" xfId="0" applyFont="1" applyBorder="1" applyAlignment="1">
      <alignment horizontal="left"/>
    </xf>
    <xf numFmtId="0" fontId="57" fillId="0" borderId="23" xfId="0" applyFont="1" applyBorder="1" applyAlignment="1">
      <alignment horizontal="left"/>
    </xf>
    <xf numFmtId="0" fontId="57" fillId="0" borderId="19" xfId="0" applyFont="1" applyBorder="1"/>
    <xf numFmtId="0" fontId="57" fillId="0" borderId="22" xfId="0" applyFont="1" applyBorder="1" applyAlignment="1">
      <alignment horizontal="right"/>
    </xf>
    <xf numFmtId="164" fontId="57" fillId="0" borderId="5" xfId="0" applyNumberFormat="1" applyFont="1" applyBorder="1" applyAlignment="1">
      <alignment horizontal="left"/>
    </xf>
    <xf numFmtId="0" fontId="62" fillId="0" borderId="0" xfId="0" applyFont="1"/>
    <xf numFmtId="0" fontId="66" fillId="0" borderId="0" xfId="0" applyFont="1"/>
    <xf numFmtId="0" fontId="67" fillId="0" borderId="2" xfId="0" applyFont="1" applyBorder="1" applyAlignment="1">
      <alignment horizontal="left"/>
    </xf>
    <xf numFmtId="0" fontId="67" fillId="0" borderId="2" xfId="0" applyFont="1" applyBorder="1"/>
    <xf numFmtId="0" fontId="67" fillId="0" borderId="0" xfId="0" applyFont="1"/>
    <xf numFmtId="0" fontId="69" fillId="0" borderId="0" xfId="0" applyFont="1"/>
    <xf numFmtId="0" fontId="66" fillId="0" borderId="2" xfId="0" applyFont="1" applyBorder="1"/>
    <xf numFmtId="0" fontId="66" fillId="0" borderId="6" xfId="0" applyFont="1" applyBorder="1"/>
    <xf numFmtId="0" fontId="66" fillId="0" borderId="7" xfId="0" applyFont="1" applyBorder="1"/>
    <xf numFmtId="0" fontId="66" fillId="0" borderId="8" xfId="0" applyFont="1" applyBorder="1"/>
    <xf numFmtId="0" fontId="66" fillId="0" borderId="9" xfId="0" applyFont="1" applyBorder="1"/>
    <xf numFmtId="0" fontId="66" fillId="0" borderId="10" xfId="0" applyFont="1" applyBorder="1"/>
    <xf numFmtId="0" fontId="66" fillId="0" borderId="11" xfId="0" applyFont="1" applyBorder="1"/>
    <xf numFmtId="0" fontId="66" fillId="0" borderId="12" xfId="0" applyFont="1" applyBorder="1"/>
    <xf numFmtId="0" fontId="70" fillId="0" borderId="0" xfId="0" applyFont="1"/>
    <xf numFmtId="3" fontId="66" fillId="0" borderId="0" xfId="0" applyNumberFormat="1" applyFont="1"/>
    <xf numFmtId="3" fontId="69" fillId="0" borderId="0" xfId="0" applyNumberFormat="1" applyFont="1"/>
    <xf numFmtId="9" fontId="69" fillId="0" borderId="0" xfId="0" applyNumberFormat="1" applyFont="1"/>
    <xf numFmtId="49" fontId="66" fillId="0" borderId="0" xfId="0" applyNumberFormat="1" applyFont="1" applyAlignment="1">
      <alignment horizontal="right"/>
    </xf>
    <xf numFmtId="49" fontId="66" fillId="0" borderId="2" xfId="0" applyNumberFormat="1" applyFont="1" applyBorder="1" applyAlignment="1">
      <alignment horizontal="right"/>
    </xf>
    <xf numFmtId="0" fontId="67" fillId="0" borderId="9" xfId="0" applyFont="1" applyBorder="1"/>
    <xf numFmtId="0" fontId="67" fillId="0" borderId="10" xfId="0" applyFont="1" applyBorder="1"/>
    <xf numFmtId="0" fontId="73" fillId="0" borderId="2" xfId="0" applyFont="1" applyBorder="1" applyAlignment="1">
      <alignment horizontal="right"/>
    </xf>
    <xf numFmtId="49" fontId="73" fillId="0" borderId="2" xfId="0" applyNumberFormat="1" applyFont="1" applyBorder="1" applyAlignment="1" applyProtection="1">
      <alignment horizontal="right"/>
      <protection locked="0"/>
    </xf>
    <xf numFmtId="0" fontId="74" fillId="0" borderId="2" xfId="0" applyFont="1" applyBorder="1" applyAlignment="1" applyProtection="1">
      <alignment horizontal="right"/>
      <protection locked="0"/>
    </xf>
    <xf numFmtId="165" fontId="74" fillId="0" borderId="17" xfId="0" applyNumberFormat="1" applyFont="1" applyBorder="1" applyAlignment="1" applyProtection="1">
      <alignment horizontal="right"/>
      <protection locked="0"/>
    </xf>
    <xf numFmtId="1" fontId="74" fillId="0" borderId="17" xfId="0" applyNumberFormat="1" applyFont="1" applyBorder="1" applyProtection="1">
      <protection locked="0"/>
    </xf>
    <xf numFmtId="0" fontId="75" fillId="0" borderId="2" xfId="0" applyFont="1" applyBorder="1"/>
    <xf numFmtId="0" fontId="75" fillId="0" borderId="2" xfId="0" applyFont="1" applyBorder="1" applyAlignment="1">
      <alignment horizontal="left"/>
    </xf>
    <xf numFmtId="165" fontId="75" fillId="0" borderId="2" xfId="0" applyNumberFormat="1" applyFont="1" applyBorder="1"/>
    <xf numFmtId="0" fontId="75" fillId="0" borderId="17" xfId="0" applyFont="1" applyBorder="1"/>
    <xf numFmtId="49" fontId="75" fillId="0" borderId="17" xfId="0" applyNumberFormat="1" applyFont="1" applyBorder="1" applyAlignment="1">
      <alignment horizontal="center"/>
    </xf>
    <xf numFmtId="0" fontId="75" fillId="0" borderId="0" xfId="0" applyFont="1"/>
    <xf numFmtId="0" fontId="78" fillId="0" borderId="0" xfId="0" applyFont="1"/>
    <xf numFmtId="0" fontId="73" fillId="0" borderId="0" xfId="0" applyFont="1"/>
    <xf numFmtId="0" fontId="73" fillId="0" borderId="2" xfId="0" applyFont="1" applyBorder="1"/>
    <xf numFmtId="164" fontId="73" fillId="0" borderId="2" xfId="0" applyNumberFormat="1" applyFont="1" applyBorder="1" applyProtection="1">
      <protection locked="0"/>
    </xf>
    <xf numFmtId="0" fontId="75" fillId="0" borderId="17" xfId="0" applyFont="1" applyBorder="1" applyAlignment="1">
      <alignment horizontal="left"/>
    </xf>
    <xf numFmtId="0" fontId="73" fillId="0" borderId="17" xfId="0" applyFont="1" applyBorder="1"/>
    <xf numFmtId="164" fontId="74" fillId="0" borderId="17" xfId="0" applyNumberFormat="1" applyFont="1" applyBorder="1" applyProtection="1">
      <protection locked="0"/>
    </xf>
    <xf numFmtId="164" fontId="81" fillId="0" borderId="17" xfId="0" applyNumberFormat="1" applyFont="1" applyBorder="1"/>
    <xf numFmtId="164" fontId="73" fillId="0" borderId="2" xfId="0" applyNumberFormat="1" applyFont="1" applyBorder="1"/>
    <xf numFmtId="164" fontId="73" fillId="0" borderId="17" xfId="0" applyNumberFormat="1" applyFont="1" applyBorder="1"/>
    <xf numFmtId="164" fontId="73" fillId="0" borderId="17" xfId="0" applyNumberFormat="1" applyFont="1" applyBorder="1" applyProtection="1">
      <protection locked="0"/>
    </xf>
    <xf numFmtId="0" fontId="74" fillId="0" borderId="0" xfId="0" applyFont="1" applyAlignment="1">
      <alignment horizontal="right"/>
    </xf>
    <xf numFmtId="164" fontId="73" fillId="0" borderId="0" xfId="0" applyNumberFormat="1" applyFont="1"/>
    <xf numFmtId="0" fontId="75" fillId="0" borderId="0" xfId="0" applyFont="1" applyAlignment="1">
      <alignment horizontal="left"/>
    </xf>
    <xf numFmtId="164" fontId="74" fillId="0" borderId="0" xfId="0" applyNumberFormat="1" applyFont="1" applyAlignment="1">
      <alignment horizontal="right"/>
    </xf>
    <xf numFmtId="164" fontId="73" fillId="0" borderId="2" xfId="0" applyNumberFormat="1" applyFont="1" applyBorder="1" applyAlignment="1" applyProtection="1">
      <alignment horizontal="right"/>
      <protection locked="0"/>
    </xf>
    <xf numFmtId="164" fontId="75" fillId="0" borderId="2" xfId="0" applyNumberFormat="1" applyFont="1" applyBorder="1"/>
    <xf numFmtId="164" fontId="74" fillId="0" borderId="2" xfId="0" applyNumberFormat="1" applyFont="1" applyBorder="1" applyAlignment="1" applyProtection="1">
      <alignment horizontal="right"/>
      <protection locked="0"/>
    </xf>
    <xf numFmtId="164" fontId="73" fillId="0" borderId="17" xfId="0" applyNumberFormat="1" applyFont="1" applyBorder="1" applyAlignment="1" applyProtection="1">
      <alignment horizontal="right"/>
      <protection locked="0"/>
    </xf>
    <xf numFmtId="164" fontId="81" fillId="0" borderId="2" xfId="0" applyNumberFormat="1" applyFont="1" applyBorder="1"/>
    <xf numFmtId="0" fontId="75" fillId="0" borderId="0" xfId="0" applyFont="1" applyAlignment="1">
      <alignment horizontal="right" vertical="top"/>
    </xf>
    <xf numFmtId="0" fontId="79" fillId="0" borderId="0" xfId="0" applyFont="1" applyAlignment="1">
      <alignment vertical="top"/>
    </xf>
    <xf numFmtId="0" fontId="73" fillId="0" borderId="32" xfId="0" applyFont="1" applyBorder="1"/>
    <xf numFmtId="0" fontId="73" fillId="0" borderId="7" xfId="0" applyFont="1" applyBorder="1" applyAlignment="1">
      <alignment horizontal="right"/>
    </xf>
    <xf numFmtId="164" fontId="73" fillId="0" borderId="17" xfId="0" applyNumberFormat="1" applyFont="1" applyBorder="1" applyAlignment="1">
      <alignment horizontal="right"/>
    </xf>
    <xf numFmtId="0" fontId="73" fillId="0" borderId="17" xfId="0" applyFont="1" applyBorder="1" applyAlignment="1">
      <alignment horizontal="right"/>
    </xf>
    <xf numFmtId="164" fontId="74" fillId="0" borderId="2" xfId="0" applyNumberFormat="1" applyFont="1" applyBorder="1" applyAlignment="1">
      <alignment horizontal="right"/>
    </xf>
    <xf numFmtId="0" fontId="74" fillId="0" borderId="2" xfId="0" applyFont="1" applyBorder="1" applyAlignment="1">
      <alignment horizontal="right"/>
    </xf>
    <xf numFmtId="0" fontId="74" fillId="0" borderId="17" xfId="0" applyFont="1" applyBorder="1" applyAlignment="1">
      <alignment horizontal="right"/>
    </xf>
    <xf numFmtId="0" fontId="68" fillId="0" borderId="0" xfId="0" applyFont="1" applyAlignment="1">
      <alignment horizontal="left"/>
    </xf>
    <xf numFmtId="164" fontId="66" fillId="0" borderId="0" xfId="0" applyNumberFormat="1" applyFont="1"/>
    <xf numFmtId="0" fontId="83" fillId="0" borderId="2" xfId="0" applyFont="1" applyBorder="1" applyAlignment="1">
      <alignment horizontal="left"/>
    </xf>
    <xf numFmtId="0" fontId="84" fillId="0" borderId="0" xfId="0" applyFont="1"/>
    <xf numFmtId="0" fontId="83" fillId="0" borderId="0" xfId="0" applyFont="1"/>
    <xf numFmtId="0" fontId="83" fillId="0" borderId="17" xfId="0" applyFont="1" applyBorder="1" applyAlignment="1">
      <alignment horizontal="left"/>
    </xf>
    <xf numFmtId="0" fontId="86" fillId="0" borderId="0" xfId="0" applyFont="1"/>
    <xf numFmtId="0" fontId="83" fillId="0" borderId="2" xfId="0" applyFont="1" applyBorder="1"/>
    <xf numFmtId="0" fontId="83" fillId="0" borderId="17" xfId="0" applyFont="1" applyBorder="1"/>
    <xf numFmtId="165" fontId="73" fillId="0" borderId="17" xfId="0" applyNumberFormat="1" applyFont="1" applyBorder="1" applyAlignment="1">
      <alignment horizontal="right"/>
    </xf>
    <xf numFmtId="165" fontId="73" fillId="0" borderId="0" xfId="0" applyNumberFormat="1" applyFont="1"/>
    <xf numFmtId="1" fontId="74" fillId="0" borderId="17" xfId="0" applyNumberFormat="1" applyFont="1" applyBorder="1"/>
    <xf numFmtId="165" fontId="87" fillId="0" borderId="17" xfId="0" applyNumberFormat="1" applyFont="1" applyBorder="1"/>
    <xf numFmtId="165" fontId="74" fillId="0" borderId="0" xfId="0" applyNumberFormat="1" applyFont="1"/>
    <xf numFmtId="0" fontId="83" fillId="0" borderId="0" xfId="0" applyFont="1" applyAlignment="1">
      <alignment horizontal="left"/>
    </xf>
    <xf numFmtId="0" fontId="84" fillId="0" borderId="0" xfId="0" applyFont="1" applyAlignment="1">
      <alignment horizontal="right"/>
    </xf>
    <xf numFmtId="0" fontId="84" fillId="0" borderId="2" xfId="0" applyFont="1" applyBorder="1"/>
    <xf numFmtId="0" fontId="74" fillId="0" borderId="2" xfId="0" applyFont="1" applyBorder="1"/>
    <xf numFmtId="0" fontId="74" fillId="0" borderId="0" xfId="0" applyFont="1"/>
    <xf numFmtId="164" fontId="74" fillId="0" borderId="2" xfId="0" applyNumberFormat="1" applyFont="1" applyBorder="1"/>
    <xf numFmtId="0" fontId="86" fillId="0" borderId="2" xfId="0" applyFont="1" applyBorder="1"/>
    <xf numFmtId="3" fontId="74" fillId="0" borderId="0" xfId="0" applyNumberFormat="1" applyFont="1" applyAlignment="1">
      <alignment horizontal="right"/>
    </xf>
    <xf numFmtId="3" fontId="74" fillId="0" borderId="2" xfId="0" applyNumberFormat="1" applyFont="1" applyBorder="1"/>
    <xf numFmtId="3" fontId="74" fillId="0" borderId="0" xfId="0" applyNumberFormat="1" applyFont="1"/>
    <xf numFmtId="3" fontId="83" fillId="0" borderId="2" xfId="0" applyNumberFormat="1" applyFont="1" applyBorder="1" applyAlignment="1">
      <alignment horizontal="left"/>
    </xf>
    <xf numFmtId="164" fontId="75" fillId="0" borderId="0" xfId="0" applyNumberFormat="1" applyFont="1" applyAlignment="1">
      <alignment horizontal="right"/>
    </xf>
    <xf numFmtId="164" fontId="75" fillId="0" borderId="0" xfId="0" applyNumberFormat="1" applyFont="1"/>
    <xf numFmtId="164" fontId="75" fillId="0" borderId="0" xfId="0" applyNumberFormat="1" applyFont="1" applyAlignment="1">
      <alignment horizontal="left"/>
    </xf>
    <xf numFmtId="164" fontId="74" fillId="0" borderId="0" xfId="0" applyNumberFormat="1" applyFont="1"/>
    <xf numFmtId="164" fontId="75" fillId="0" borderId="2" xfId="0" applyNumberFormat="1" applyFont="1" applyBorder="1" applyAlignment="1">
      <alignment horizontal="right"/>
    </xf>
    <xf numFmtId="164" fontId="75" fillId="0" borderId="17" xfId="0" applyNumberFormat="1" applyFont="1" applyBorder="1" applyAlignment="1">
      <alignment horizontal="right"/>
    </xf>
    <xf numFmtId="164" fontId="75" fillId="0" borderId="17" xfId="0" applyNumberFormat="1" applyFont="1" applyBorder="1" applyAlignment="1">
      <alignment horizontal="left"/>
    </xf>
    <xf numFmtId="164" fontId="82" fillId="0" borderId="2" xfId="0" applyNumberFormat="1" applyFont="1" applyBorder="1"/>
    <xf numFmtId="164" fontId="82" fillId="0" borderId="2" xfId="0" applyNumberFormat="1" applyFont="1" applyBorder="1" applyAlignment="1">
      <alignment horizontal="right"/>
    </xf>
    <xf numFmtId="0" fontId="73" fillId="0" borderId="0" xfId="0" applyFont="1" applyAlignment="1">
      <alignment horizontal="right"/>
    </xf>
    <xf numFmtId="0" fontId="92" fillId="0" borderId="0" xfId="0" applyFont="1" applyAlignment="1">
      <alignment horizontal="left"/>
    </xf>
    <xf numFmtId="164" fontId="75" fillId="0" borderId="2" xfId="0" applyNumberFormat="1" applyFont="1" applyBorder="1" applyAlignment="1">
      <alignment horizontal="left"/>
    </xf>
    <xf numFmtId="164" fontId="86" fillId="0" borderId="2" xfId="0" applyNumberFormat="1" applyFont="1" applyBorder="1"/>
    <xf numFmtId="9" fontId="74" fillId="0" borderId="0" xfId="0" applyNumberFormat="1" applyFont="1" applyAlignment="1">
      <alignment horizontal="right"/>
    </xf>
    <xf numFmtId="0" fontId="95" fillId="0" borderId="0" xfId="0" applyFont="1" applyAlignment="1">
      <alignment horizontal="left"/>
    </xf>
    <xf numFmtId="0" fontId="96" fillId="0" borderId="0" xfId="0" applyFont="1" applyAlignment="1">
      <alignment vertical="top"/>
    </xf>
    <xf numFmtId="9" fontId="74" fillId="0" borderId="0" xfId="0" applyNumberFormat="1" applyFont="1"/>
    <xf numFmtId="9" fontId="74" fillId="0" borderId="2" xfId="0" applyNumberFormat="1" applyFont="1" applyBorder="1" applyAlignment="1">
      <alignment horizontal="right"/>
    </xf>
    <xf numFmtId="0" fontId="74" fillId="0" borderId="0" xfId="0" applyFont="1" applyAlignment="1">
      <alignment horizontal="left" vertical="top"/>
    </xf>
    <xf numFmtId="0" fontId="86" fillId="0" borderId="0" xfId="0" applyFont="1" applyAlignment="1">
      <alignment horizontal="left"/>
    </xf>
    <xf numFmtId="0" fontId="83" fillId="0" borderId="0" xfId="0" applyFont="1" applyAlignment="1">
      <alignment horizontal="left" vertical="top"/>
    </xf>
    <xf numFmtId="0" fontId="75" fillId="0" borderId="0" xfId="0" applyFont="1" applyAlignment="1">
      <alignment horizontal="right"/>
    </xf>
    <xf numFmtId="0" fontId="74" fillId="0" borderId="0" xfId="0" applyFont="1" applyAlignment="1">
      <alignment horizontal="left"/>
    </xf>
    <xf numFmtId="164" fontId="73" fillId="0" borderId="0" xfId="0" applyNumberFormat="1" applyFont="1" applyAlignment="1">
      <alignment horizontal="right"/>
    </xf>
    <xf numFmtId="0" fontId="75" fillId="0" borderId="32" xfId="0" applyFont="1" applyBorder="1"/>
    <xf numFmtId="0" fontId="84" fillId="0" borderId="32" xfId="0" applyFont="1" applyBorder="1"/>
    <xf numFmtId="0" fontId="94" fillId="0" borderId="0" xfId="0" applyFont="1" applyAlignment="1">
      <alignment horizontal="right"/>
    </xf>
    <xf numFmtId="0" fontId="68" fillId="0" borderId="0" xfId="0" applyFont="1"/>
    <xf numFmtId="165" fontId="74" fillId="0" borderId="17" xfId="0" applyNumberFormat="1" applyFont="1" applyBorder="1" applyAlignment="1">
      <alignment horizontal="right"/>
    </xf>
    <xf numFmtId="0" fontId="95" fillId="0" borderId="0" xfId="0" applyFont="1"/>
    <xf numFmtId="165" fontId="74" fillId="0" borderId="0" xfId="0" applyNumberFormat="1" applyFont="1" applyAlignment="1">
      <alignment horizontal="right"/>
    </xf>
    <xf numFmtId="0" fontId="86" fillId="0" borderId="0" xfId="0" applyFont="1" applyAlignment="1">
      <alignment horizontal="right"/>
    </xf>
    <xf numFmtId="165" fontId="73" fillId="0" borderId="17" xfId="0" applyNumberFormat="1" applyFont="1" applyBorder="1"/>
    <xf numFmtId="3" fontId="73" fillId="0" borderId="17" xfId="0" applyNumberFormat="1" applyFont="1" applyBorder="1" applyAlignment="1">
      <alignment horizontal="right"/>
    </xf>
    <xf numFmtId="0" fontId="87" fillId="0" borderId="17" xfId="0" applyFont="1" applyBorder="1" applyAlignment="1">
      <alignment horizontal="left"/>
    </xf>
    <xf numFmtId="0" fontId="99" fillId="0" borderId="0" xfId="0" applyFont="1"/>
    <xf numFmtId="0" fontId="74" fillId="0" borderId="0" xfId="0" applyFont="1" applyAlignment="1">
      <alignment vertical="top" wrapText="1"/>
    </xf>
    <xf numFmtId="0" fontId="75" fillId="0" borderId="0" xfId="0" applyFont="1" applyAlignment="1">
      <alignment horizontal="left" vertical="top"/>
    </xf>
    <xf numFmtId="0" fontId="74" fillId="0" borderId="0" xfId="0" applyFont="1" applyAlignment="1">
      <alignment horizontal="left" vertical="center"/>
    </xf>
    <xf numFmtId="0" fontId="73" fillId="0" borderId="0" xfId="0" applyFont="1" applyAlignment="1">
      <alignment vertical="top"/>
    </xf>
    <xf numFmtId="0" fontId="73" fillId="0" borderId="2" xfId="0" applyFont="1" applyBorder="1" applyAlignment="1">
      <alignment vertical="top"/>
    </xf>
    <xf numFmtId="0" fontId="74" fillId="0" borderId="4" xfId="0" applyFont="1" applyBorder="1" applyAlignment="1">
      <alignment horizontal="right"/>
    </xf>
    <xf numFmtId="0" fontId="74" fillId="0" borderId="0" xfId="0" applyFont="1" applyAlignment="1">
      <alignment horizontal="center"/>
    </xf>
    <xf numFmtId="0" fontId="83" fillId="0" borderId="0" xfId="0" applyFont="1" applyAlignment="1">
      <alignment horizontal="left" wrapText="1"/>
    </xf>
    <xf numFmtId="0" fontId="75" fillId="0" borderId="0" xfId="0" applyFont="1" applyAlignment="1">
      <alignment horizontal="left" vertical="top" wrapText="1"/>
    </xf>
    <xf numFmtId="0" fontId="73" fillId="0" borderId="7" xfId="0" applyFont="1" applyBorder="1"/>
    <xf numFmtId="0" fontId="75" fillId="0" borderId="7" xfId="0" applyFont="1" applyBorder="1" applyAlignment="1">
      <alignment horizontal="left" vertical="top" wrapText="1"/>
    </xf>
    <xf numFmtId="0" fontId="74" fillId="0" borderId="7" xfId="0" applyFont="1" applyBorder="1" applyAlignment="1">
      <alignment horizontal="right"/>
    </xf>
    <xf numFmtId="0" fontId="73" fillId="0" borderId="0" xfId="0" applyFont="1" applyAlignment="1">
      <alignment horizontal="left" vertical="top" wrapText="1"/>
    </xf>
    <xf numFmtId="0" fontId="86" fillId="0" borderId="0" xfId="0" applyFont="1" applyAlignment="1">
      <alignment horizontal="left" indent="1"/>
    </xf>
    <xf numFmtId="0" fontId="75" fillId="0" borderId="0" xfId="0" applyFont="1" applyAlignment="1">
      <alignment horizontal="left" indent="1"/>
    </xf>
    <xf numFmtId="0" fontId="75" fillId="0" borderId="7" xfId="0" applyFont="1" applyBorder="1" applyAlignment="1">
      <alignment horizontal="left"/>
    </xf>
    <xf numFmtId="0" fontId="74" fillId="0" borderId="7" xfId="0" applyFont="1" applyBorder="1"/>
    <xf numFmtId="9" fontId="73" fillId="0" borderId="0" xfId="0" applyNumberFormat="1" applyFont="1"/>
    <xf numFmtId="9" fontId="73" fillId="0" borderId="2" xfId="0" applyNumberFormat="1" applyFont="1" applyBorder="1" applyAlignment="1">
      <alignment horizontal="right"/>
    </xf>
    <xf numFmtId="4" fontId="100" fillId="0" borderId="0" xfId="0" applyNumberFormat="1" applyFont="1" applyAlignment="1">
      <alignment horizontal="left"/>
    </xf>
    <xf numFmtId="9" fontId="81" fillId="0" borderId="2" xfId="0" applyNumberFormat="1" applyFont="1" applyBorder="1"/>
    <xf numFmtId="0" fontId="89" fillId="0" borderId="0" xfId="0" applyFont="1"/>
    <xf numFmtId="0" fontId="75" fillId="0" borderId="0" xfId="0" applyFont="1" applyAlignment="1">
      <alignment horizontal="center"/>
    </xf>
    <xf numFmtId="4" fontId="76" fillId="0" borderId="0" xfId="0" applyNumberFormat="1" applyFont="1" applyAlignment="1">
      <alignment horizontal="left"/>
    </xf>
    <xf numFmtId="169" fontId="73" fillId="0" borderId="0" xfId="0" applyNumberFormat="1" applyFont="1" applyAlignment="1">
      <alignment horizontal="right"/>
    </xf>
    <xf numFmtId="0" fontId="94" fillId="0" borderId="0" xfId="0" applyFont="1" applyAlignment="1">
      <alignment horizontal="center"/>
    </xf>
    <xf numFmtId="4" fontId="94" fillId="0" borderId="0" xfId="0" applyNumberFormat="1" applyFont="1"/>
    <xf numFmtId="4" fontId="94" fillId="0" borderId="0" xfId="0" applyNumberFormat="1" applyFont="1" applyAlignment="1">
      <alignment horizontal="left"/>
    </xf>
    <xf numFmtId="0" fontId="83" fillId="0" borderId="0" xfId="0" applyFont="1" applyAlignment="1">
      <alignment horizontal="center"/>
    </xf>
    <xf numFmtId="4" fontId="94" fillId="0" borderId="0" xfId="0" applyNumberFormat="1" applyFont="1" applyAlignment="1">
      <alignment horizontal="left" vertical="top"/>
    </xf>
    <xf numFmtId="0" fontId="96" fillId="0" borderId="0" xfId="0" applyFont="1" applyAlignment="1">
      <alignment horizontal="right" vertical="top"/>
    </xf>
    <xf numFmtId="0" fontId="96" fillId="0" borderId="0" xfId="0" applyFont="1" applyAlignment="1">
      <alignment horizontal="center" vertical="top"/>
    </xf>
    <xf numFmtId="4" fontId="96" fillId="0" borderId="0" xfId="0" applyNumberFormat="1" applyFont="1" applyAlignment="1">
      <alignment horizontal="left" vertical="top"/>
    </xf>
    <xf numFmtId="0" fontId="95" fillId="0" borderId="2" xfId="0" applyFont="1" applyBorder="1"/>
    <xf numFmtId="0" fontId="85" fillId="0" borderId="2" xfId="0" applyFont="1" applyBorder="1"/>
    <xf numFmtId="165" fontId="85" fillId="0" borderId="2" xfId="0" applyNumberFormat="1" applyFont="1" applyBorder="1"/>
    <xf numFmtId="0" fontId="86" fillId="0" borderId="2" xfId="0" applyFont="1" applyBorder="1" applyAlignment="1">
      <alignment horizontal="right"/>
    </xf>
    <xf numFmtId="0" fontId="86" fillId="0" borderId="2" xfId="0" applyFont="1" applyBorder="1" applyAlignment="1">
      <alignment horizontal="left"/>
    </xf>
    <xf numFmtId="0" fontId="87" fillId="0" borderId="2" xfId="0" applyFont="1" applyBorder="1" applyAlignment="1">
      <alignment horizontal="center"/>
    </xf>
    <xf numFmtId="0" fontId="102" fillId="0" borderId="0" xfId="0" applyFont="1" applyAlignment="1">
      <alignment horizontal="left"/>
    </xf>
    <xf numFmtId="0" fontId="103" fillId="0" borderId="0" xfId="0" applyFont="1" applyAlignment="1">
      <alignment horizontal="left"/>
    </xf>
    <xf numFmtId="0" fontId="74" fillId="0" borderId="2" xfId="0" applyFont="1" applyBorder="1" applyAlignment="1">
      <alignment horizontal="right" wrapText="1"/>
    </xf>
    <xf numFmtId="0" fontId="74" fillId="0" borderId="0" xfId="0" applyFont="1" applyAlignment="1">
      <alignment horizontal="left" vertical="top" wrapText="1"/>
    </xf>
    <xf numFmtId="164" fontId="74" fillId="0" borderId="17" xfId="0" applyNumberFormat="1" applyFont="1" applyBorder="1" applyAlignment="1">
      <alignment wrapText="1"/>
    </xf>
    <xf numFmtId="0" fontId="83" fillId="0" borderId="2" xfId="0" applyFont="1" applyBorder="1" applyAlignment="1">
      <alignment wrapText="1"/>
    </xf>
    <xf numFmtId="0" fontId="85" fillId="0" borderId="0" xfId="0" applyFont="1" applyAlignment="1">
      <alignment horizontal="left" vertical="top" wrapText="1"/>
    </xf>
    <xf numFmtId="164" fontId="74" fillId="0" borderId="17" xfId="0" applyNumberFormat="1" applyFont="1" applyBorder="1" applyAlignment="1">
      <alignment horizontal="right" wrapText="1"/>
    </xf>
    <xf numFmtId="0" fontId="86" fillId="0" borderId="0" xfId="0" applyFont="1" applyAlignment="1">
      <alignment wrapText="1"/>
    </xf>
    <xf numFmtId="0" fontId="86" fillId="0" borderId="17" xfId="0" applyFont="1" applyBorder="1" applyAlignment="1">
      <alignment horizontal="left"/>
    </xf>
    <xf numFmtId="0" fontId="95" fillId="0" borderId="17" xfId="0" applyFont="1" applyBorder="1" applyAlignment="1">
      <alignment horizontal="left"/>
    </xf>
    <xf numFmtId="0" fontId="95" fillId="0" borderId="2" xfId="0" applyFont="1" applyBorder="1" applyAlignment="1">
      <alignment horizontal="left"/>
    </xf>
    <xf numFmtId="0" fontId="104" fillId="0" borderId="0" xfId="0" applyFont="1"/>
    <xf numFmtId="9" fontId="74" fillId="0" borderId="0" xfId="0" applyNumberFormat="1" applyFont="1" applyAlignment="1">
      <alignment wrapText="1"/>
    </xf>
    <xf numFmtId="0" fontId="85" fillId="0" borderId="0" xfId="0" applyFont="1"/>
    <xf numFmtId="0" fontId="105" fillId="0" borderId="0" xfId="0" applyFont="1" applyAlignment="1">
      <alignment horizontal="left" vertical="top" wrapText="1"/>
    </xf>
    <xf numFmtId="0" fontId="75" fillId="0" borderId="0" xfId="0" applyFont="1" applyAlignment="1">
      <alignment horizontal="left" wrapText="1"/>
    </xf>
    <xf numFmtId="0" fontId="75" fillId="0" borderId="0" xfId="0" applyFont="1" applyAlignment="1">
      <alignment wrapText="1"/>
    </xf>
    <xf numFmtId="0" fontId="74" fillId="0" borderId="0" xfId="0" applyFont="1" applyAlignment="1">
      <alignment wrapText="1"/>
    </xf>
    <xf numFmtId="1" fontId="74" fillId="0" borderId="0" xfId="0" applyNumberFormat="1" applyFont="1" applyAlignment="1">
      <alignment wrapText="1"/>
    </xf>
    <xf numFmtId="0" fontId="83" fillId="0" borderId="17" xfId="0" applyFont="1" applyBorder="1" applyAlignment="1">
      <alignment wrapText="1"/>
    </xf>
    <xf numFmtId="0" fontId="85" fillId="0" borderId="0" xfId="0" applyFont="1" applyAlignment="1">
      <alignment wrapText="1"/>
    </xf>
    <xf numFmtId="0" fontId="74" fillId="0" borderId="0" xfId="0" applyFont="1" applyAlignment="1">
      <alignment horizontal="right" wrapText="1"/>
    </xf>
    <xf numFmtId="3" fontId="74" fillId="0" borderId="0" xfId="0" applyNumberFormat="1" applyFont="1" applyAlignment="1">
      <alignment wrapText="1"/>
    </xf>
    <xf numFmtId="0" fontId="85" fillId="0" borderId="7" xfId="0" applyFont="1" applyBorder="1" applyAlignment="1">
      <alignment wrapText="1"/>
    </xf>
    <xf numFmtId="0" fontId="85" fillId="0" borderId="7" xfId="0" applyFont="1" applyBorder="1" applyAlignment="1">
      <alignment horizontal="left" vertical="top" wrapText="1"/>
    </xf>
    <xf numFmtId="0" fontId="86" fillId="0" borderId="0" xfId="0" applyFont="1" applyAlignment="1">
      <alignment horizontal="left" wrapText="1"/>
    </xf>
    <xf numFmtId="0" fontId="90" fillId="0" borderId="2" xfId="0" applyFont="1" applyBorder="1"/>
    <xf numFmtId="164" fontId="90" fillId="0" borderId="2" xfId="0" applyNumberFormat="1" applyFont="1" applyBorder="1"/>
    <xf numFmtId="0" fontId="86" fillId="0" borderId="7" xfId="0" applyFont="1" applyBorder="1"/>
    <xf numFmtId="9" fontId="73" fillId="0" borderId="0" xfId="0" applyNumberFormat="1" applyFont="1" applyAlignment="1">
      <alignment horizontal="right"/>
    </xf>
    <xf numFmtId="0" fontId="81" fillId="0" borderId="0" xfId="0" applyFont="1" applyAlignment="1">
      <alignment horizontal="right"/>
    </xf>
    <xf numFmtId="0" fontId="81" fillId="0" borderId="0" xfId="0" applyFont="1"/>
    <xf numFmtId="37" fontId="73" fillId="0" borderId="0" xfId="0" applyNumberFormat="1" applyFont="1"/>
    <xf numFmtId="0" fontId="107" fillId="0" borderId="0" xfId="0" applyFont="1"/>
    <xf numFmtId="0" fontId="108" fillId="0" borderId="0" xfId="0" applyFont="1"/>
    <xf numFmtId="169" fontId="73" fillId="0" borderId="0" xfId="0" applyNumberFormat="1" applyFont="1"/>
    <xf numFmtId="0" fontId="97" fillId="0" borderId="0" xfId="0" applyFont="1" applyAlignment="1">
      <alignment horizontal="center"/>
    </xf>
    <xf numFmtId="0" fontId="76" fillId="0" borderId="0" xfId="0" applyFont="1" applyAlignment="1">
      <alignment horizontal="right"/>
    </xf>
    <xf numFmtId="0" fontId="78" fillId="0" borderId="2" xfId="0" applyFont="1" applyBorder="1" applyAlignment="1">
      <alignment horizontal="left"/>
    </xf>
    <xf numFmtId="49" fontId="73" fillId="0" borderId="2" xfId="0" applyNumberFormat="1" applyFont="1" applyBorder="1" applyAlignment="1" applyProtection="1">
      <alignment horizontal="left" vertical="top" wrapText="1"/>
      <protection locked="0"/>
    </xf>
    <xf numFmtId="0" fontId="66" fillId="0" borderId="40" xfId="0" applyFont="1" applyBorder="1" applyAlignment="1">
      <alignment horizontal="center"/>
    </xf>
    <xf numFmtId="0" fontId="66" fillId="0" borderId="41" xfId="0" applyFont="1" applyBorder="1" applyAlignment="1">
      <alignment horizontal="center"/>
    </xf>
    <xf numFmtId="0" fontId="66" fillId="0" borderId="42" xfId="0" applyFont="1" applyBorder="1" applyAlignment="1">
      <alignment horizontal="center"/>
    </xf>
    <xf numFmtId="0" fontId="75" fillId="0" borderId="2" xfId="0" applyFont="1" applyBorder="1" applyAlignment="1">
      <alignment horizontal="left"/>
    </xf>
    <xf numFmtId="0" fontId="74" fillId="0" borderId="2" xfId="0" applyFont="1" applyBorder="1" applyAlignment="1" applyProtection="1">
      <alignment horizontal="right"/>
      <protection locked="0"/>
    </xf>
    <xf numFmtId="0" fontId="75" fillId="0" borderId="17" xfId="0" applyFont="1" applyBorder="1" applyAlignment="1">
      <alignment horizontal="left"/>
    </xf>
    <xf numFmtId="0" fontId="74" fillId="0" borderId="17" xfId="0" applyFont="1" applyBorder="1" applyAlignment="1" applyProtection="1">
      <alignment horizontal="right"/>
      <protection locked="0"/>
    </xf>
    <xf numFmtId="0" fontId="77" fillId="0" borderId="0" xfId="0" applyFont="1" applyAlignment="1">
      <alignment horizontal="left"/>
    </xf>
    <xf numFmtId="0" fontId="78" fillId="0" borderId="17" xfId="0" applyFont="1" applyBorder="1" applyAlignment="1">
      <alignment horizontal="left"/>
    </xf>
    <xf numFmtId="0" fontId="70" fillId="0" borderId="0" xfId="0" applyFont="1" applyAlignment="1">
      <alignment horizontal="left"/>
    </xf>
    <xf numFmtId="164" fontId="74" fillId="0" borderId="2" xfId="0" applyNumberFormat="1" applyFont="1" applyBorder="1" applyAlignment="1">
      <alignment horizontal="right"/>
    </xf>
    <xf numFmtId="164" fontId="73" fillId="0" borderId="17" xfId="0" applyNumberFormat="1" applyFont="1" applyBorder="1" applyAlignment="1">
      <alignment horizontal="right"/>
    </xf>
    <xf numFmtId="0" fontId="68" fillId="0" borderId="0" xfId="0" applyFont="1" applyAlignment="1">
      <alignment horizontal="left"/>
    </xf>
    <xf numFmtId="0" fontId="73" fillId="0" borderId="40" xfId="0" applyFont="1" applyBorder="1" applyAlignment="1">
      <alignment horizontal="center"/>
    </xf>
    <xf numFmtId="0" fontId="73" fillId="0" borderId="41" xfId="0" applyFont="1" applyBorder="1" applyAlignment="1">
      <alignment horizontal="center"/>
    </xf>
    <xf numFmtId="0" fontId="73" fillId="0" borderId="42" xfId="0" applyFont="1" applyBorder="1" applyAlignment="1">
      <alignment horizontal="center"/>
    </xf>
    <xf numFmtId="0" fontId="73" fillId="0" borderId="52" xfId="0" applyFont="1" applyBorder="1" applyAlignment="1">
      <alignment horizontal="center"/>
    </xf>
    <xf numFmtId="0" fontId="73" fillId="0" borderId="43" xfId="0" applyFont="1" applyBorder="1" applyAlignment="1">
      <alignment horizontal="center"/>
    </xf>
    <xf numFmtId="0" fontId="73" fillId="0" borderId="53" xfId="0" applyFont="1" applyBorder="1" applyAlignment="1">
      <alignment horizontal="center"/>
    </xf>
    <xf numFmtId="0" fontId="73" fillId="0" borderId="54" xfId="0" applyFont="1" applyBorder="1" applyAlignment="1">
      <alignment horizontal="center"/>
    </xf>
    <xf numFmtId="0" fontId="73" fillId="0" borderId="0" xfId="0" applyFont="1" applyAlignment="1">
      <alignment horizontal="center"/>
    </xf>
    <xf numFmtId="0" fontId="73" fillId="0" borderId="55" xfId="0" applyFont="1" applyBorder="1" applyAlignment="1">
      <alignment horizontal="center"/>
    </xf>
    <xf numFmtId="0" fontId="73" fillId="0" borderId="56" xfId="0" applyFont="1" applyBorder="1" applyAlignment="1">
      <alignment horizontal="center"/>
    </xf>
    <xf numFmtId="0" fontId="73" fillId="0" borderId="57" xfId="0" applyFont="1" applyBorder="1" applyAlignment="1">
      <alignment horizontal="center"/>
    </xf>
    <xf numFmtId="0" fontId="73" fillId="0" borderId="58" xfId="0" applyFont="1" applyBorder="1" applyAlignment="1">
      <alignment horizontal="center"/>
    </xf>
    <xf numFmtId="164" fontId="81" fillId="0" borderId="2" xfId="0" applyNumberFormat="1" applyFont="1" applyBorder="1" applyAlignment="1">
      <alignment horizontal="right"/>
    </xf>
    <xf numFmtId="0" fontId="73" fillId="0" borderId="2" xfId="0" applyFont="1" applyBorder="1" applyAlignment="1">
      <alignment horizontal="right"/>
    </xf>
    <xf numFmtId="0" fontId="78" fillId="0" borderId="0" xfId="0" applyFont="1" applyAlignment="1">
      <alignment horizontal="left"/>
    </xf>
    <xf numFmtId="0" fontId="74" fillId="0" borderId="2" xfId="0" applyFont="1" applyBorder="1" applyAlignment="1">
      <alignment horizontal="right"/>
    </xf>
    <xf numFmtId="164" fontId="74" fillId="0" borderId="17" xfId="0" applyNumberFormat="1" applyFont="1" applyBorder="1" applyAlignment="1">
      <alignment horizontal="right"/>
    </xf>
    <xf numFmtId="0" fontId="74" fillId="0" borderId="17" xfId="0" applyFont="1" applyBorder="1" applyAlignment="1">
      <alignment horizontal="right"/>
    </xf>
    <xf numFmtId="164" fontId="73" fillId="0" borderId="2" xfId="0" applyNumberFormat="1" applyFont="1" applyBorder="1" applyAlignment="1">
      <alignment horizontal="right"/>
    </xf>
    <xf numFmtId="0" fontId="73" fillId="0" borderId="17" xfId="0" applyFont="1" applyBorder="1" applyAlignment="1">
      <alignment horizontal="right"/>
    </xf>
    <xf numFmtId="9" fontId="73" fillId="0" borderId="2" xfId="0" applyNumberFormat="1" applyFont="1" applyBorder="1" applyAlignment="1" applyProtection="1">
      <alignment horizontal="right"/>
      <protection locked="0"/>
    </xf>
    <xf numFmtId="0" fontId="71" fillId="0" borderId="0" xfId="0" applyFont="1" applyAlignment="1">
      <alignment horizontal="center"/>
    </xf>
    <xf numFmtId="0" fontId="72" fillId="0" borderId="0" xfId="0" applyFont="1" applyAlignment="1" applyProtection="1">
      <alignment horizontal="center" vertical="center"/>
      <protection locked="0"/>
    </xf>
    <xf numFmtId="9" fontId="81" fillId="0" borderId="2" xfId="0" applyNumberFormat="1" applyFont="1" applyBorder="1" applyAlignment="1" applyProtection="1">
      <alignment horizontal="right"/>
      <protection locked="0"/>
    </xf>
    <xf numFmtId="165" fontId="74" fillId="0" borderId="2" xfId="0" applyNumberFormat="1" applyFont="1" applyBorder="1" applyAlignment="1" applyProtection="1">
      <alignment horizontal="right"/>
      <protection locked="0"/>
    </xf>
    <xf numFmtId="0" fontId="74" fillId="0" borderId="2" xfId="0" applyFont="1" applyBorder="1" applyAlignment="1" applyProtection="1">
      <alignment horizontal="left" vertical="top" wrapText="1"/>
      <protection locked="0"/>
    </xf>
    <xf numFmtId="164" fontId="82" fillId="0" borderId="17" xfId="0" applyNumberFormat="1" applyFont="1" applyBorder="1" applyAlignment="1">
      <alignment horizontal="right"/>
    </xf>
    <xf numFmtId="0" fontId="82" fillId="0" borderId="17" xfId="0" applyFont="1" applyBorder="1" applyAlignment="1">
      <alignment horizontal="right"/>
    </xf>
    <xf numFmtId="165" fontId="73" fillId="0" borderId="2" xfId="0" applyNumberFormat="1" applyFont="1" applyBorder="1" applyAlignment="1" applyProtection="1">
      <alignment horizontal="right"/>
      <protection locked="0"/>
    </xf>
    <xf numFmtId="168" fontId="73" fillId="0" borderId="52" xfId="0" applyNumberFormat="1" applyFont="1" applyBorder="1" applyAlignment="1">
      <alignment horizontal="center"/>
    </xf>
    <xf numFmtId="168" fontId="73" fillId="0" borderId="43" xfId="0" applyNumberFormat="1" applyFont="1" applyBorder="1" applyAlignment="1">
      <alignment horizontal="center"/>
    </xf>
    <xf numFmtId="168" fontId="73" fillId="0" borderId="53" xfId="0" applyNumberFormat="1" applyFont="1" applyBorder="1" applyAlignment="1">
      <alignment horizontal="center"/>
    </xf>
    <xf numFmtId="168" fontId="73" fillId="0" borderId="54" xfId="0" applyNumberFormat="1" applyFont="1" applyBorder="1" applyAlignment="1">
      <alignment horizontal="center"/>
    </xf>
    <xf numFmtId="168" fontId="73" fillId="0" borderId="0" xfId="0" applyNumberFormat="1" applyFont="1" applyAlignment="1">
      <alignment horizontal="center"/>
    </xf>
    <xf numFmtId="168" fontId="73" fillId="0" borderId="55" xfId="0" applyNumberFormat="1" applyFont="1" applyBorder="1" applyAlignment="1">
      <alignment horizontal="center"/>
    </xf>
    <xf numFmtId="168" fontId="73" fillId="0" borderId="56" xfId="0" applyNumberFormat="1" applyFont="1" applyBorder="1" applyAlignment="1">
      <alignment horizontal="center"/>
    </xf>
    <xf numFmtId="168" fontId="73" fillId="0" borderId="57" xfId="0" applyNumberFormat="1" applyFont="1" applyBorder="1" applyAlignment="1">
      <alignment horizontal="center"/>
    </xf>
    <xf numFmtId="168" fontId="73" fillId="0" borderId="58" xfId="0" applyNumberFormat="1" applyFont="1" applyBorder="1" applyAlignment="1">
      <alignment horizontal="center"/>
    </xf>
    <xf numFmtId="9" fontId="93" fillId="0" borderId="2" xfId="0" applyNumberFormat="1" applyFont="1" applyBorder="1" applyAlignment="1">
      <alignment horizontal="right"/>
    </xf>
    <xf numFmtId="3" fontId="74" fillId="0" borderId="2" xfId="0" applyNumberFormat="1" applyFont="1" applyBorder="1" applyAlignment="1">
      <alignment horizontal="right"/>
    </xf>
    <xf numFmtId="165" fontId="74" fillId="0" borderId="17" xfId="0" applyNumberFormat="1" applyFont="1" applyBorder="1" applyAlignment="1" applyProtection="1">
      <alignment horizontal="right"/>
      <protection locked="0"/>
    </xf>
    <xf numFmtId="3" fontId="74" fillId="0" borderId="17" xfId="0" applyNumberFormat="1" applyFont="1" applyBorder="1" applyAlignment="1">
      <alignment horizontal="right"/>
    </xf>
    <xf numFmtId="0" fontId="83" fillId="0" borderId="17" xfId="0" applyFont="1" applyBorder="1" applyAlignment="1">
      <alignment horizontal="left"/>
    </xf>
    <xf numFmtId="0" fontId="83" fillId="0" borderId="2" xfId="0" applyFont="1" applyBorder="1" applyAlignment="1">
      <alignment horizontal="left"/>
    </xf>
    <xf numFmtId="9" fontId="74" fillId="0" borderId="17" xfId="0" applyNumberFormat="1" applyFont="1" applyBorder="1" applyAlignment="1">
      <alignment horizontal="right"/>
    </xf>
    <xf numFmtId="170" fontId="74" fillId="0" borderId="17" xfId="0" applyNumberFormat="1" applyFont="1" applyBorder="1" applyAlignment="1">
      <alignment horizontal="right"/>
    </xf>
    <xf numFmtId="0" fontId="85" fillId="0" borderId="17" xfId="0" applyFont="1" applyBorder="1" applyAlignment="1" applyProtection="1">
      <alignment horizontal="right"/>
      <protection locked="0"/>
    </xf>
    <xf numFmtId="0" fontId="68" fillId="0" borderId="7" xfId="0" applyFont="1" applyBorder="1" applyAlignment="1">
      <alignment horizontal="left"/>
    </xf>
    <xf numFmtId="9" fontId="23" fillId="0" borderId="0" xfId="0" applyNumberFormat="1" applyFont="1" applyAlignment="1">
      <alignment horizontal="right"/>
    </xf>
    <xf numFmtId="165" fontId="73" fillId="0" borderId="17" xfId="0" applyNumberFormat="1" applyFont="1" applyBorder="1" applyAlignment="1">
      <alignment horizontal="right"/>
    </xf>
    <xf numFmtId="0" fontId="83" fillId="0" borderId="0" xfId="0" applyFont="1" applyAlignment="1">
      <alignment horizontal="left"/>
    </xf>
    <xf numFmtId="0" fontId="74" fillId="0" borderId="0" xfId="0" applyFont="1" applyAlignment="1">
      <alignment horizontal="center" vertical="top"/>
    </xf>
    <xf numFmtId="0" fontId="74" fillId="0" borderId="40" xfId="0" applyFont="1" applyBorder="1" applyAlignment="1">
      <alignment horizontal="center" vertical="top"/>
    </xf>
    <xf numFmtId="0" fontId="74" fillId="0" borderId="41" xfId="0" applyFont="1" applyBorder="1" applyAlignment="1">
      <alignment horizontal="center" vertical="top"/>
    </xf>
    <xf numFmtId="0" fontId="74" fillId="0" borderId="42" xfId="0" applyFont="1" applyBorder="1" applyAlignment="1">
      <alignment horizontal="center" vertical="top"/>
    </xf>
    <xf numFmtId="0" fontId="74" fillId="0" borderId="2" xfId="0" applyFont="1" applyBorder="1" applyAlignment="1">
      <alignment horizontal="left"/>
    </xf>
    <xf numFmtId="3" fontId="83" fillId="0" borderId="2" xfId="0" applyNumberFormat="1" applyFont="1" applyBorder="1" applyAlignment="1">
      <alignment horizontal="left"/>
    </xf>
    <xf numFmtId="0" fontId="90" fillId="0" borderId="2" xfId="0" applyFont="1" applyBorder="1" applyAlignment="1">
      <alignment horizontal="left"/>
    </xf>
    <xf numFmtId="164" fontId="90" fillId="0" borderId="17" xfId="0" applyNumberFormat="1" applyFont="1" applyBorder="1" applyAlignment="1">
      <alignment horizontal="left"/>
    </xf>
    <xf numFmtId="164" fontId="82" fillId="0" borderId="2" xfId="0" applyNumberFormat="1" applyFont="1" applyBorder="1" applyAlignment="1">
      <alignment horizontal="right"/>
    </xf>
    <xf numFmtId="0" fontId="71" fillId="0" borderId="0" xfId="0" applyFont="1" applyAlignment="1">
      <alignment horizontal="center" vertical="center"/>
    </xf>
    <xf numFmtId="0" fontId="72" fillId="0" borderId="0" xfId="0" applyFont="1" applyAlignment="1" applyProtection="1">
      <alignment horizontal="center" vertical="center" wrapText="1"/>
      <protection locked="0"/>
    </xf>
    <xf numFmtId="0" fontId="68" fillId="0" borderId="2" xfId="0" applyFont="1" applyBorder="1" applyAlignment="1">
      <alignment horizontal="left"/>
    </xf>
    <xf numFmtId="9" fontId="73" fillId="0" borderId="17" xfId="0" applyNumberFormat="1" applyFont="1" applyBorder="1" applyAlignment="1">
      <alignment horizontal="right"/>
    </xf>
    <xf numFmtId="3" fontId="74" fillId="0" borderId="0" xfId="0" applyNumberFormat="1" applyFont="1" applyAlignment="1" applyProtection="1">
      <alignment horizontal="right"/>
      <protection locked="0"/>
    </xf>
    <xf numFmtId="0" fontId="74" fillId="0" borderId="2" xfId="0" applyFont="1" applyBorder="1" applyAlignment="1">
      <alignment horizontal="left" vertical="top" wrapText="1"/>
    </xf>
    <xf numFmtId="0" fontId="94" fillId="0" borderId="0" xfId="0" applyFont="1" applyAlignment="1">
      <alignment horizontal="right"/>
    </xf>
    <xf numFmtId="0" fontId="94" fillId="0" borderId="7" xfId="0" applyFont="1" applyBorder="1" applyAlignment="1">
      <alignment horizontal="right" vertical="center"/>
    </xf>
    <xf numFmtId="0" fontId="73" fillId="0" borderId="2" xfId="0" applyFont="1" applyBorder="1" applyAlignment="1" applyProtection="1">
      <alignment horizontal="right"/>
      <protection locked="0"/>
    </xf>
    <xf numFmtId="0" fontId="23" fillId="0" borderId="0" xfId="0" applyFont="1" applyAlignment="1">
      <alignment horizontal="center" vertical="top"/>
    </xf>
    <xf numFmtId="0" fontId="23" fillId="0" borderId="40" xfId="0" applyFont="1" applyBorder="1" applyAlignment="1">
      <alignment horizontal="center" vertical="top"/>
    </xf>
    <xf numFmtId="0" fontId="23" fillId="0" borderId="41" xfId="0" applyFont="1" applyBorder="1" applyAlignment="1">
      <alignment horizontal="center" vertical="top"/>
    </xf>
    <xf numFmtId="0" fontId="23" fillId="0" borderId="42" xfId="0" applyFont="1" applyBorder="1" applyAlignment="1">
      <alignment horizontal="center" vertical="top"/>
    </xf>
    <xf numFmtId="0" fontId="23" fillId="0" borderId="2" xfId="0" applyFont="1" applyBorder="1" applyAlignment="1">
      <alignment horizontal="left" vertical="top"/>
    </xf>
    <xf numFmtId="0" fontId="23" fillId="0" borderId="7" xfId="0" applyFont="1" applyBorder="1" applyAlignment="1">
      <alignment horizontal="center" vertical="top"/>
    </xf>
    <xf numFmtId="0" fontId="74" fillId="0" borderId="7" xfId="0" applyFont="1" applyBorder="1" applyAlignment="1">
      <alignment horizontal="center" vertical="top"/>
    </xf>
    <xf numFmtId="0" fontId="89" fillId="0" borderId="0" xfId="0" applyFont="1" applyAlignment="1">
      <alignment horizontal="left"/>
    </xf>
    <xf numFmtId="0" fontId="94" fillId="0" borderId="0" xfId="0" applyFont="1" applyAlignment="1">
      <alignment horizontal="left" vertical="top" wrapText="1"/>
    </xf>
    <xf numFmtId="164" fontId="83" fillId="0" borderId="17" xfId="0" applyNumberFormat="1" applyFont="1" applyBorder="1" applyAlignment="1">
      <alignment horizontal="left"/>
    </xf>
    <xf numFmtId="164" fontId="83" fillId="0" borderId="2" xfId="0" applyNumberFormat="1" applyFont="1" applyBorder="1" applyAlignment="1">
      <alignment horizontal="left"/>
    </xf>
    <xf numFmtId="0" fontId="89" fillId="0" borderId="2" xfId="0" applyFont="1" applyBorder="1" applyAlignment="1">
      <alignment horizontal="left"/>
    </xf>
    <xf numFmtId="9" fontId="74" fillId="0" borderId="2" xfId="0" applyNumberFormat="1" applyFont="1" applyBorder="1" applyAlignment="1" applyProtection="1">
      <alignment horizontal="right"/>
      <protection locked="0"/>
    </xf>
    <xf numFmtId="0" fontId="92" fillId="0" borderId="0" xfId="0" applyFont="1" applyAlignment="1">
      <alignment horizontal="left"/>
    </xf>
    <xf numFmtId="165" fontId="23" fillId="0" borderId="43" xfId="0" applyNumberFormat="1" applyFont="1" applyBorder="1" applyAlignment="1" applyProtection="1">
      <alignment horizontal="right"/>
      <protection locked="0"/>
    </xf>
    <xf numFmtId="0" fontId="18" fillId="0" borderId="0" xfId="0" applyFont="1" applyAlignment="1">
      <alignment horizontal="left"/>
    </xf>
    <xf numFmtId="0" fontId="68" fillId="0" borderId="17" xfId="0" applyFont="1" applyBorder="1" applyAlignment="1">
      <alignment horizontal="left"/>
    </xf>
    <xf numFmtId="0" fontId="90" fillId="0" borderId="17" xfId="0" applyFont="1" applyBorder="1" applyAlignment="1">
      <alignment horizontal="left"/>
    </xf>
    <xf numFmtId="0" fontId="83" fillId="0" borderId="7" xfId="0" applyFont="1" applyBorder="1" applyAlignment="1">
      <alignment horizontal="left"/>
    </xf>
    <xf numFmtId="0" fontId="98" fillId="0" borderId="17" xfId="0" applyFont="1" applyBorder="1" applyAlignment="1">
      <alignment horizontal="left"/>
    </xf>
    <xf numFmtId="0" fontId="83" fillId="0" borderId="0" xfId="0" applyFont="1" applyAlignment="1">
      <alignment horizontal="left" vertical="center"/>
    </xf>
    <xf numFmtId="0" fontId="73" fillId="0" borderId="2" xfId="0" applyFont="1" applyBorder="1" applyAlignment="1">
      <alignment horizontal="left" vertical="top" wrapText="1"/>
    </xf>
    <xf numFmtId="0" fontId="74" fillId="0" borderId="0" xfId="0" applyFont="1" applyAlignment="1">
      <alignment horizontal="right"/>
    </xf>
    <xf numFmtId="0" fontId="83" fillId="0" borderId="0" xfId="0" applyFont="1" applyAlignment="1">
      <alignment horizontal="right" vertical="center" wrapText="1"/>
    </xf>
    <xf numFmtId="0" fontId="73" fillId="0" borderId="0" xfId="0" applyFont="1" applyAlignment="1">
      <alignment horizontal="right"/>
    </xf>
    <xf numFmtId="0" fontId="74" fillId="0" borderId="0" xfId="0" applyFont="1" applyAlignment="1" applyProtection="1">
      <alignment horizontal="right"/>
      <protection locked="0"/>
    </xf>
    <xf numFmtId="0" fontId="83" fillId="0" borderId="0" xfId="0" applyFont="1" applyAlignment="1">
      <alignment horizontal="left" vertical="top" wrapText="1"/>
    </xf>
    <xf numFmtId="0" fontId="83" fillId="0" borderId="0" xfId="0" applyFont="1" applyAlignment="1">
      <alignment horizontal="left" wrapText="1"/>
    </xf>
    <xf numFmtId="0" fontId="73" fillId="0" borderId="7" xfId="0" applyFont="1" applyBorder="1" applyAlignment="1">
      <alignment horizontal="right"/>
    </xf>
    <xf numFmtId="0" fontId="83" fillId="0" borderId="0" xfId="0" applyFont="1" applyAlignment="1">
      <alignment horizontal="left" vertical="top"/>
    </xf>
    <xf numFmtId="0" fontId="86" fillId="0" borderId="0" xfId="0" applyFont="1" applyAlignment="1">
      <alignment horizontal="center"/>
    </xf>
    <xf numFmtId="9" fontId="81" fillId="0" borderId="2" xfId="0" applyNumberFormat="1" applyFont="1" applyBorder="1" applyAlignment="1">
      <alignment horizontal="right"/>
    </xf>
    <xf numFmtId="4" fontId="90" fillId="0" borderId="2" xfId="0" applyNumberFormat="1" applyFont="1" applyBorder="1" applyAlignment="1">
      <alignment horizontal="left"/>
    </xf>
    <xf numFmtId="0" fontId="94" fillId="0" borderId="0" xfId="0" applyFont="1" applyAlignment="1">
      <alignment horizontal="right" vertical="center"/>
    </xf>
    <xf numFmtId="0" fontId="94" fillId="0" borderId="0" xfId="0" applyFont="1" applyAlignment="1">
      <alignment horizontal="center" vertical="center"/>
    </xf>
    <xf numFmtId="4" fontId="94" fillId="0" borderId="0" xfId="0" applyNumberFormat="1" applyFont="1" applyAlignment="1">
      <alignment horizontal="left" vertical="center"/>
    </xf>
    <xf numFmtId="0" fontId="94" fillId="0" borderId="0" xfId="0" applyFont="1" applyAlignment="1">
      <alignment horizontal="right" vertical="top"/>
    </xf>
    <xf numFmtId="0" fontId="94" fillId="0" borderId="0" xfId="0" applyFont="1" applyAlignment="1">
      <alignment horizontal="center" vertical="top"/>
    </xf>
    <xf numFmtId="4" fontId="94" fillId="0" borderId="0" xfId="0" applyNumberFormat="1" applyFont="1" applyAlignment="1">
      <alignment horizontal="left" vertical="top"/>
    </xf>
    <xf numFmtId="0" fontId="75" fillId="0" borderId="44" xfId="0" applyFont="1" applyBorder="1" applyAlignment="1">
      <alignment horizontal="center"/>
    </xf>
    <xf numFmtId="0" fontId="75" fillId="0" borderId="45" xfId="0" applyFont="1" applyBorder="1" applyAlignment="1">
      <alignment horizontal="center"/>
    </xf>
    <xf numFmtId="0" fontId="75" fillId="0" borderId="46" xfId="0" applyFont="1" applyBorder="1" applyAlignment="1">
      <alignment horizontal="center"/>
    </xf>
    <xf numFmtId="0" fontId="75" fillId="0" borderId="47" xfId="0" applyFont="1" applyBorder="1" applyAlignment="1">
      <alignment horizontal="center"/>
    </xf>
    <xf numFmtId="0" fontId="75" fillId="0" borderId="0" xfId="0" applyFont="1" applyAlignment="1">
      <alignment horizontal="center"/>
    </xf>
    <xf numFmtId="0" fontId="75" fillId="0" borderId="48" xfId="0" applyFont="1" applyBorder="1" applyAlignment="1">
      <alignment horizontal="center"/>
    </xf>
    <xf numFmtId="0" fontId="75" fillId="0" borderId="49" xfId="0" applyFont="1" applyBorder="1" applyAlignment="1">
      <alignment horizontal="center"/>
    </xf>
    <xf numFmtId="0" fontId="75" fillId="0" borderId="50" xfId="0" applyFont="1" applyBorder="1" applyAlignment="1">
      <alignment horizontal="center"/>
    </xf>
    <xf numFmtId="0" fontId="75" fillId="0" borderId="51" xfId="0" applyFont="1" applyBorder="1" applyAlignment="1">
      <alignment horizontal="center"/>
    </xf>
    <xf numFmtId="0" fontId="75" fillId="0" borderId="40" xfId="0" applyFont="1" applyBorder="1" applyAlignment="1">
      <alignment horizontal="center"/>
    </xf>
    <xf numFmtId="0" fontId="75" fillId="0" borderId="41" xfId="0" applyFont="1" applyBorder="1" applyAlignment="1">
      <alignment horizontal="center"/>
    </xf>
    <xf numFmtId="0" fontId="75" fillId="0" borderId="42" xfId="0" applyFont="1" applyBorder="1" applyAlignment="1">
      <alignment horizontal="center"/>
    </xf>
    <xf numFmtId="4" fontId="83" fillId="0" borderId="2" xfId="0" applyNumberFormat="1" applyFont="1" applyBorder="1" applyAlignment="1">
      <alignment horizontal="left"/>
    </xf>
    <xf numFmtId="0" fontId="83" fillId="0" borderId="0" xfId="0" applyFont="1" applyAlignment="1">
      <alignment horizontal="left" vertical="center" wrapText="1"/>
    </xf>
    <xf numFmtId="0" fontId="74" fillId="0" borderId="0" xfId="0" applyFont="1" applyAlignment="1">
      <alignment horizontal="center"/>
    </xf>
    <xf numFmtId="0" fontId="97" fillId="0" borderId="0" xfId="0" applyFont="1" applyAlignment="1">
      <alignment horizontal="center" vertical="center" wrapText="1"/>
    </xf>
    <xf numFmtId="0" fontId="71" fillId="0" borderId="0" xfId="0" applyFont="1" applyAlignment="1">
      <alignment horizontal="center" wrapText="1"/>
    </xf>
    <xf numFmtId="0" fontId="97" fillId="0" borderId="0" xfId="0" applyFont="1" applyAlignment="1">
      <alignment horizontal="center" vertical="top" wrapText="1"/>
    </xf>
    <xf numFmtId="0" fontId="33" fillId="0" borderId="0" xfId="0" applyFont="1" applyAlignment="1">
      <alignment horizontal="center" vertical="top" wrapText="1"/>
    </xf>
    <xf numFmtId="0" fontId="74" fillId="0" borderId="0" xfId="0" applyFont="1" applyAlignment="1" applyProtection="1">
      <alignment horizontal="left" vertical="top" wrapText="1"/>
      <protection locked="0"/>
    </xf>
    <xf numFmtId="3" fontId="74" fillId="0" borderId="0" xfId="0" applyNumberFormat="1" applyFont="1" applyAlignment="1">
      <alignment horizontal="right"/>
    </xf>
    <xf numFmtId="165" fontId="74" fillId="0" borderId="2" xfId="0" applyNumberFormat="1" applyFont="1" applyBorder="1" applyAlignment="1">
      <alignment horizontal="right"/>
    </xf>
    <xf numFmtId="0" fontId="85" fillId="0" borderId="17" xfId="0" applyFont="1" applyBorder="1" applyAlignment="1">
      <alignment horizontal="right"/>
    </xf>
    <xf numFmtId="9" fontId="85" fillId="0" borderId="2" xfId="0" applyNumberFormat="1" applyFont="1" applyBorder="1" applyAlignment="1">
      <alignment horizontal="right"/>
    </xf>
    <xf numFmtId="0" fontId="94" fillId="0" borderId="0" xfId="0" applyFont="1" applyAlignment="1">
      <alignment horizontal="left"/>
    </xf>
    <xf numFmtId="0" fontId="73" fillId="0" borderId="2" xfId="0" applyFont="1" applyBorder="1" applyAlignment="1">
      <alignment horizontal="left"/>
    </xf>
    <xf numFmtId="0" fontId="83" fillId="0" borderId="2" xfId="0" applyFont="1" applyBorder="1" applyAlignment="1">
      <alignment horizontal="left" vertical="top" wrapText="1"/>
    </xf>
    <xf numFmtId="9" fontId="73" fillId="0" borderId="2" xfId="0" applyNumberFormat="1" applyFont="1" applyBorder="1" applyAlignment="1">
      <alignment horizontal="right"/>
    </xf>
    <xf numFmtId="0" fontId="94" fillId="0" borderId="0" xfId="0" applyFont="1" applyAlignment="1">
      <alignment horizontal="left" vertical="top"/>
    </xf>
    <xf numFmtId="3" fontId="73" fillId="0" borderId="0" xfId="0" applyNumberFormat="1" applyFont="1" applyAlignment="1">
      <alignment horizontal="right"/>
    </xf>
    <xf numFmtId="0" fontId="83" fillId="0" borderId="17" xfId="0" applyFont="1" applyBorder="1" applyAlignment="1">
      <alignment horizontal="left" wrapText="1"/>
    </xf>
    <xf numFmtId="164" fontId="74" fillId="0" borderId="2" xfId="0" applyNumberFormat="1" applyFont="1" applyBorder="1" applyAlignment="1">
      <alignment horizontal="right" wrapText="1"/>
    </xf>
    <xf numFmtId="0" fontId="83" fillId="0" borderId="2" xfId="0" applyFont="1" applyBorder="1" applyAlignment="1">
      <alignment horizontal="left" wrapText="1"/>
    </xf>
    <xf numFmtId="9" fontId="74" fillId="0" borderId="2" xfId="0" applyNumberFormat="1" applyFont="1" applyBorder="1" applyAlignment="1">
      <alignment horizontal="right" wrapText="1"/>
    </xf>
    <xf numFmtId="165" fontId="73" fillId="0" borderId="0" xfId="0" applyNumberFormat="1" applyFont="1" applyAlignment="1">
      <alignment horizontal="right"/>
    </xf>
    <xf numFmtId="49" fontId="85" fillId="0" borderId="17" xfId="0" applyNumberFormat="1" applyFont="1" applyBorder="1" applyAlignment="1">
      <alignment horizontal="right"/>
    </xf>
    <xf numFmtId="0" fontId="75" fillId="0" borderId="0" xfId="0" applyFont="1" applyAlignment="1">
      <alignment horizontal="left"/>
    </xf>
    <xf numFmtId="165" fontId="73" fillId="0" borderId="2" xfId="0" applyNumberFormat="1" applyFont="1" applyBorder="1" applyAlignment="1">
      <alignment horizontal="right"/>
    </xf>
    <xf numFmtId="49" fontId="74" fillId="0" borderId="2" xfId="0" applyNumberFormat="1" applyFont="1" applyBorder="1" applyAlignment="1" applyProtection="1">
      <alignment horizontal="left" vertical="top" wrapText="1"/>
      <protection locked="0"/>
    </xf>
    <xf numFmtId="0" fontId="28" fillId="0" borderId="0" xfId="0" applyFont="1" applyAlignment="1">
      <alignment horizontal="right"/>
    </xf>
    <xf numFmtId="0" fontId="45" fillId="0" borderId="40" xfId="0" applyFont="1" applyBorder="1" applyAlignment="1">
      <alignment horizontal="center" vertical="center"/>
    </xf>
    <xf numFmtId="0" fontId="45" fillId="0" borderId="41" xfId="0" applyFont="1" applyBorder="1" applyAlignment="1">
      <alignment horizontal="center" vertical="center"/>
    </xf>
    <xf numFmtId="0" fontId="45" fillId="0" borderId="42" xfId="0" applyFont="1" applyBorder="1" applyAlignment="1">
      <alignment horizontal="center" vertical="center"/>
    </xf>
    <xf numFmtId="9" fontId="73" fillId="0" borderId="7" xfId="0" applyNumberFormat="1" applyFont="1" applyBorder="1" applyAlignment="1">
      <alignment horizontal="right"/>
    </xf>
    <xf numFmtId="9" fontId="73" fillId="0" borderId="0" xfId="0" applyNumberFormat="1" applyFont="1" applyAlignment="1">
      <alignment horizontal="right"/>
    </xf>
    <xf numFmtId="0" fontId="45" fillId="0" borderId="0" xfId="0" applyFont="1" applyAlignment="1">
      <alignment horizontal="left"/>
    </xf>
    <xf numFmtId="3" fontId="73" fillId="0" borderId="17" xfId="0" applyNumberFormat="1" applyFont="1" applyBorder="1" applyAlignment="1">
      <alignment horizontal="right"/>
    </xf>
    <xf numFmtId="0" fontId="101" fillId="0" borderId="0" xfId="0" applyFont="1" applyAlignment="1">
      <alignment horizontal="left"/>
    </xf>
    <xf numFmtId="0" fontId="101" fillId="0" borderId="10" xfId="0" applyFont="1" applyBorder="1" applyAlignment="1">
      <alignment horizontal="left"/>
    </xf>
    <xf numFmtId="9" fontId="28" fillId="0" borderId="1" xfId="0" applyNumberFormat="1" applyFont="1" applyBorder="1" applyAlignment="1">
      <alignment horizontal="right"/>
    </xf>
    <xf numFmtId="9" fontId="73" fillId="0" borderId="17" xfId="13" applyFont="1" applyFill="1" applyBorder="1" applyAlignment="1" applyProtection="1">
      <alignment horizontal="right"/>
    </xf>
    <xf numFmtId="0" fontId="58" fillId="0" borderId="7" xfId="0" applyFont="1" applyBorder="1" applyAlignment="1">
      <alignment horizontal="right" vertical="center"/>
    </xf>
    <xf numFmtId="0" fontId="46" fillId="0" borderId="7" xfId="0" applyFont="1" applyBorder="1" applyAlignment="1">
      <alignment horizontal="right" vertical="center"/>
    </xf>
    <xf numFmtId="0" fontId="94" fillId="0" borderId="7" xfId="0" applyFont="1" applyBorder="1" applyAlignment="1">
      <alignment horizontal="right"/>
    </xf>
    <xf numFmtId="0" fontId="86" fillId="0" borderId="7" xfId="0" applyFont="1" applyBorder="1" applyAlignment="1">
      <alignment horizontal="left"/>
    </xf>
    <xf numFmtId="0" fontId="86" fillId="0" borderId="0" xfId="0" applyFont="1" applyAlignment="1">
      <alignment horizontal="left"/>
    </xf>
    <xf numFmtId="164" fontId="85" fillId="0" borderId="2" xfId="0" applyNumberFormat="1" applyFont="1" applyBorder="1" applyAlignment="1">
      <alignment horizontal="right" wrapText="1"/>
    </xf>
    <xf numFmtId="0" fontId="74" fillId="0" borderId="2" xfId="0" applyFont="1" applyBorder="1" applyAlignment="1">
      <alignment horizontal="right" wrapText="1"/>
    </xf>
    <xf numFmtId="1" fontId="74" fillId="0" borderId="2" xfId="0" applyNumberFormat="1" applyFont="1" applyBorder="1" applyAlignment="1">
      <alignment horizontal="right" wrapText="1"/>
    </xf>
    <xf numFmtId="164" fontId="74" fillId="0" borderId="17" xfId="0" applyNumberFormat="1" applyFont="1" applyBorder="1" applyAlignment="1">
      <alignment horizontal="right" wrapText="1"/>
    </xf>
    <xf numFmtId="0" fontId="56" fillId="0" borderId="17" xfId="0" applyFont="1" applyBorder="1" applyAlignment="1">
      <alignment horizontal="left"/>
    </xf>
    <xf numFmtId="0" fontId="23" fillId="0" borderId="1" xfId="0" applyFont="1" applyBorder="1" applyAlignment="1" applyProtection="1">
      <alignment horizontal="right"/>
      <protection locked="0"/>
    </xf>
    <xf numFmtId="0" fontId="26" fillId="0" borderId="0" xfId="0" applyFont="1" applyAlignment="1">
      <alignment horizontal="center" vertical="center"/>
    </xf>
    <xf numFmtId="0" fontId="29" fillId="0" borderId="0" xfId="0" applyFont="1" applyAlignment="1">
      <alignment horizontal="right"/>
    </xf>
    <xf numFmtId="0" fontId="29" fillId="0" borderId="2" xfId="0" applyFont="1" applyBorder="1" applyAlignment="1">
      <alignment horizontal="right"/>
    </xf>
    <xf numFmtId="0" fontId="64" fillId="0" borderId="13" xfId="0" applyFont="1" applyBorder="1" applyAlignment="1">
      <alignment horizontal="left"/>
    </xf>
    <xf numFmtId="0" fontId="64" fillId="0" borderId="5" xfId="0" applyFont="1" applyBorder="1" applyAlignment="1">
      <alignment horizontal="left"/>
    </xf>
    <xf numFmtId="164" fontId="23" fillId="0" borderId="5" xfId="0" applyNumberFormat="1" applyFont="1" applyBorder="1" applyAlignment="1">
      <alignment horizontal="right"/>
    </xf>
    <xf numFmtId="0" fontId="1" fillId="0" borderId="1" xfId="0" applyFont="1" applyBorder="1" applyAlignment="1" applyProtection="1">
      <alignment horizontal="right"/>
      <protection locked="0"/>
    </xf>
    <xf numFmtId="0" fontId="16" fillId="0" borderId="1" xfId="0" applyFont="1" applyBorder="1" applyAlignment="1" applyProtection="1">
      <alignment horizontal="right"/>
      <protection locked="0"/>
    </xf>
    <xf numFmtId="0" fontId="15" fillId="0" borderId="5" xfId="0" applyFont="1" applyBorder="1" applyAlignment="1" applyProtection="1">
      <alignment horizontal="right"/>
      <protection locked="0"/>
    </xf>
    <xf numFmtId="0" fontId="58" fillId="0" borderId="0" xfId="0" applyFont="1" applyAlignment="1">
      <alignment horizontal="left" vertical="top" wrapText="1"/>
    </xf>
    <xf numFmtId="0" fontId="51" fillId="0" borderId="0" xfId="0" applyFont="1" applyAlignment="1">
      <alignment horizontal="left"/>
    </xf>
    <xf numFmtId="9" fontId="23" fillId="0" borderId="13" xfId="0" applyNumberFormat="1" applyFont="1" applyBorder="1" applyAlignment="1" applyProtection="1">
      <alignment horizontal="right"/>
      <protection locked="0"/>
    </xf>
    <xf numFmtId="0" fontId="64" fillId="0" borderId="21" xfId="0" applyFont="1" applyBorder="1" applyAlignment="1">
      <alignment horizontal="left"/>
    </xf>
    <xf numFmtId="164" fontId="23" fillId="0" borderId="1" xfId="0" applyNumberFormat="1" applyFont="1" applyBorder="1" applyAlignment="1">
      <alignment horizontal="right"/>
    </xf>
    <xf numFmtId="166" fontId="23" fillId="0" borderId="3" xfId="0" applyNumberFormat="1" applyFont="1" applyBorder="1" applyAlignment="1" applyProtection="1">
      <alignment horizontal="right"/>
      <protection locked="0"/>
    </xf>
    <xf numFmtId="166" fontId="23" fillId="0" borderId="1" xfId="0" applyNumberFormat="1" applyFont="1" applyBorder="1" applyAlignment="1" applyProtection="1">
      <alignment horizontal="right"/>
      <protection locked="0"/>
    </xf>
    <xf numFmtId="0" fontId="24" fillId="0" borderId="5" xfId="1" applyFill="1" applyBorder="1" applyAlignment="1" applyProtection="1">
      <alignment horizontal="right"/>
      <protection locked="0"/>
    </xf>
    <xf numFmtId="0" fontId="23" fillId="0" borderId="5" xfId="1" applyFont="1" applyFill="1" applyBorder="1" applyAlignment="1" applyProtection="1">
      <alignment horizontal="right"/>
      <protection locked="0"/>
    </xf>
    <xf numFmtId="3" fontId="23" fillId="0" borderId="5" xfId="0" applyNumberFormat="1" applyFont="1" applyBorder="1" applyAlignment="1" applyProtection="1">
      <alignment horizontal="right"/>
      <protection locked="0"/>
    </xf>
    <xf numFmtId="0" fontId="23" fillId="0" borderId="5" xfId="0" applyFont="1" applyBorder="1" applyAlignment="1" applyProtection="1">
      <alignment horizontal="right"/>
      <protection locked="0"/>
    </xf>
    <xf numFmtId="0" fontId="64" fillId="0" borderId="4" xfId="0" applyFont="1" applyBorder="1" applyAlignment="1">
      <alignment horizontal="left"/>
    </xf>
    <xf numFmtId="0" fontId="23" fillId="0" borderId="19" xfId="0" applyFont="1" applyBorder="1" applyAlignment="1" applyProtection="1">
      <alignment horizontal="right"/>
      <protection locked="0"/>
    </xf>
    <xf numFmtId="0" fontId="23" fillId="0" borderId="13" xfId="0" applyFont="1" applyBorder="1" applyAlignment="1" applyProtection="1">
      <alignment horizontal="right"/>
      <protection locked="0"/>
    </xf>
    <xf numFmtId="0" fontId="24" fillId="0" borderId="18" xfId="1" applyFill="1" applyBorder="1" applyAlignment="1" applyProtection="1">
      <alignment horizontal="right"/>
      <protection locked="0"/>
    </xf>
    <xf numFmtId="0" fontId="23" fillId="0" borderId="18" xfId="1" applyFont="1" applyFill="1" applyBorder="1" applyAlignment="1" applyProtection="1">
      <alignment horizontal="right"/>
      <protection locked="0"/>
    </xf>
    <xf numFmtId="167" fontId="23" fillId="0" borderId="3" xfId="0" applyNumberFormat="1" applyFont="1" applyBorder="1" applyAlignment="1" applyProtection="1">
      <alignment horizontal="right"/>
      <protection locked="0"/>
    </xf>
    <xf numFmtId="0" fontId="23" fillId="0" borderId="3" xfId="0" applyFont="1" applyBorder="1" applyAlignment="1" applyProtection="1">
      <alignment horizontal="left"/>
      <protection locked="0"/>
    </xf>
    <xf numFmtId="0" fontId="23" fillId="0" borderId="3" xfId="0" applyFont="1" applyBorder="1" applyAlignment="1" applyProtection="1">
      <alignment horizontal="right"/>
      <protection locked="0"/>
    </xf>
    <xf numFmtId="171" fontId="23" fillId="0" borderId="1" xfId="0" applyNumberFormat="1" applyFont="1" applyBorder="1" applyAlignment="1" applyProtection="1">
      <alignment horizontal="right"/>
      <protection locked="0"/>
    </xf>
    <xf numFmtId="0" fontId="40" fillId="0" borderId="5" xfId="0" applyFont="1" applyBorder="1" applyAlignment="1">
      <alignment horizontal="center"/>
    </xf>
    <xf numFmtId="0" fontId="57" fillId="0" borderId="13" xfId="0" applyFont="1" applyBorder="1" applyAlignment="1">
      <alignment horizontal="left"/>
    </xf>
    <xf numFmtId="165" fontId="7" fillId="0" borderId="13" xfId="0" applyNumberFormat="1" applyFont="1" applyBorder="1" applyAlignment="1" applyProtection="1">
      <alignment horizontal="right"/>
      <protection locked="0"/>
    </xf>
    <xf numFmtId="165" fontId="11" fillId="0" borderId="13" xfId="0" applyNumberFormat="1" applyFont="1" applyBorder="1" applyAlignment="1" applyProtection="1">
      <alignment horizontal="right"/>
      <protection locked="0"/>
    </xf>
    <xf numFmtId="0" fontId="57" fillId="0" borderId="21" xfId="0" applyFont="1" applyBorder="1" applyAlignment="1">
      <alignment horizontal="left"/>
    </xf>
    <xf numFmtId="3" fontId="23" fillId="0" borderId="1" xfId="0" applyNumberFormat="1" applyFont="1" applyBorder="1" applyAlignment="1" applyProtection="1">
      <alignment horizontal="right"/>
      <protection locked="0"/>
    </xf>
    <xf numFmtId="0" fontId="57" fillId="0" borderId="1" xfId="0" applyFont="1" applyBorder="1" applyAlignment="1">
      <alignment horizontal="left"/>
    </xf>
    <xf numFmtId="164" fontId="23" fillId="0" borderId="13" xfId="0" applyNumberFormat="1" applyFont="1" applyBorder="1" applyAlignment="1">
      <alignment horizontal="right"/>
    </xf>
    <xf numFmtId="0" fontId="57" fillId="0" borderId="3" xfId="0" applyFont="1" applyBorder="1" applyAlignment="1">
      <alignment horizontal="right"/>
    </xf>
    <xf numFmtId="171" fontId="23" fillId="0" borderId="3" xfId="0" applyNumberFormat="1" applyFont="1" applyBorder="1" applyAlignment="1" applyProtection="1">
      <alignment horizontal="right"/>
      <protection locked="0"/>
    </xf>
    <xf numFmtId="0" fontId="33" fillId="0" borderId="0" xfId="0" applyFont="1" applyAlignment="1">
      <alignment horizontal="center" vertical="center" wrapText="1"/>
    </xf>
    <xf numFmtId="0" fontId="2" fillId="0" borderId="1" xfId="0" applyFont="1" applyBorder="1" applyAlignment="1" applyProtection="1">
      <alignment horizontal="right"/>
      <protection locked="0"/>
    </xf>
    <xf numFmtId="0" fontId="21" fillId="0" borderId="1" xfId="0" applyFont="1" applyBorder="1" applyAlignment="1" applyProtection="1">
      <alignment horizontal="right"/>
      <protection locked="0"/>
    </xf>
    <xf numFmtId="166" fontId="21" fillId="0" borderId="5" xfId="0" applyNumberFormat="1" applyFont="1" applyBorder="1" applyAlignment="1" applyProtection="1">
      <alignment horizontal="right"/>
      <protection locked="0"/>
    </xf>
    <xf numFmtId="164" fontId="23" fillId="0" borderId="3" xfId="0" applyNumberFormat="1" applyFont="1" applyBorder="1" applyAlignment="1">
      <alignment horizontal="right"/>
    </xf>
    <xf numFmtId="9" fontId="23" fillId="0" borderId="5" xfId="0" applyNumberFormat="1" applyFont="1" applyBorder="1" applyAlignment="1">
      <alignment horizontal="right"/>
    </xf>
    <xf numFmtId="9" fontId="23" fillId="0" borderId="3" xfId="0" applyNumberFormat="1" applyFont="1" applyBorder="1" applyAlignment="1">
      <alignment horizontal="right"/>
    </xf>
    <xf numFmtId="0" fontId="52" fillId="0" borderId="0" xfId="0" applyFont="1" applyAlignment="1">
      <alignment horizontal="left" vertical="top" wrapText="1"/>
    </xf>
    <xf numFmtId="0" fontId="64" fillId="0" borderId="1" xfId="0" applyFont="1" applyBorder="1" applyAlignment="1">
      <alignment horizontal="left"/>
    </xf>
    <xf numFmtId="0" fontId="56" fillId="0" borderId="2" xfId="0" applyFont="1" applyBorder="1" applyAlignment="1">
      <alignment horizontal="left"/>
    </xf>
    <xf numFmtId="0" fontId="57" fillId="0" borderId="0" xfId="0" applyFont="1" applyAlignment="1">
      <alignment horizontal="left"/>
    </xf>
    <xf numFmtId="0" fontId="57" fillId="0" borderId="0" xfId="0" applyFont="1" applyAlignment="1">
      <alignment horizontal="left" vertical="top" wrapText="1"/>
    </xf>
    <xf numFmtId="0" fontId="15" fillId="0" borderId="13" xfId="0" applyFont="1" applyBorder="1" applyAlignment="1" applyProtection="1">
      <alignment horizontal="right"/>
      <protection locked="0"/>
    </xf>
    <xf numFmtId="0" fontId="58" fillId="0" borderId="1" xfId="0" applyFont="1" applyBorder="1" applyAlignment="1">
      <alignment horizontal="left"/>
    </xf>
    <xf numFmtId="0" fontId="15" fillId="0" borderId="1" xfId="0" applyFont="1" applyBorder="1" applyAlignment="1" applyProtection="1">
      <alignment horizontal="right"/>
      <protection locked="0"/>
    </xf>
    <xf numFmtId="0" fontId="32" fillId="0" borderId="0" xfId="0" applyFont="1" applyAlignment="1">
      <alignment horizontal="center" vertical="center"/>
    </xf>
    <xf numFmtId="0" fontId="26" fillId="0" borderId="0" xfId="0" applyFont="1" applyAlignment="1">
      <alignment horizontal="center" wrapText="1"/>
    </xf>
    <xf numFmtId="0" fontId="32" fillId="0" borderId="0" xfId="0" applyFont="1" applyAlignment="1">
      <alignment horizontal="center" vertical="top" wrapText="1"/>
    </xf>
    <xf numFmtId="0" fontId="58" fillId="0" borderId="0" xfId="0" applyFont="1" applyAlignment="1">
      <alignment horizontal="right"/>
    </xf>
    <xf numFmtId="9" fontId="15" fillId="0" borderId="1" xfId="0" applyNumberFormat="1" applyFont="1" applyBorder="1" applyAlignment="1">
      <alignment horizontal="right"/>
    </xf>
    <xf numFmtId="0" fontId="23" fillId="0" borderId="1" xfId="0" applyFont="1" applyBorder="1" applyAlignment="1" applyProtection="1">
      <alignment horizontal="left" vertical="top" wrapText="1"/>
      <protection locked="0"/>
    </xf>
    <xf numFmtId="164" fontId="15" fillId="0" borderId="1" xfId="0" applyNumberFormat="1" applyFont="1" applyBorder="1" applyAlignment="1" applyProtection="1">
      <alignment horizontal="right"/>
      <protection locked="0"/>
    </xf>
    <xf numFmtId="0" fontId="57" fillId="0" borderId="3" xfId="0" applyFont="1" applyBorder="1" applyAlignment="1">
      <alignment horizontal="left"/>
    </xf>
    <xf numFmtId="0" fontId="57" fillId="0" borderId="5" xfId="0" applyFont="1" applyBorder="1" applyAlignment="1">
      <alignment horizontal="left"/>
    </xf>
    <xf numFmtId="0" fontId="23" fillId="0" borderId="1" xfId="0" applyFont="1" applyBorder="1" applyAlignment="1" applyProtection="1">
      <alignment horizontal="left" wrapText="1"/>
      <protection locked="0"/>
    </xf>
    <xf numFmtId="0" fontId="58" fillId="0" borderId="0" xfId="0" applyFont="1" applyAlignment="1">
      <alignment horizontal="left" wrapText="1"/>
    </xf>
    <xf numFmtId="0" fontId="58" fillId="0" borderId="4" xfId="0" applyFont="1" applyBorder="1" applyAlignment="1">
      <alignment horizontal="left" vertical="top" wrapText="1"/>
    </xf>
    <xf numFmtId="164" fontId="57" fillId="0" borderId="5" xfId="0" applyNumberFormat="1" applyFont="1" applyBorder="1" applyAlignment="1">
      <alignment horizontal="left"/>
    </xf>
    <xf numFmtId="164" fontId="23" fillId="0" borderId="15" xfId="0" applyNumberFormat="1" applyFont="1" applyBorder="1" applyAlignment="1">
      <alignment horizontal="right"/>
    </xf>
    <xf numFmtId="9" fontId="21" fillId="0" borderId="1" xfId="0" applyNumberFormat="1" applyFont="1" applyBorder="1" applyAlignment="1">
      <alignment horizontal="right"/>
    </xf>
    <xf numFmtId="9" fontId="23" fillId="0" borderId="1" xfId="0" applyNumberFormat="1" applyFont="1" applyBorder="1" applyAlignment="1">
      <alignment horizontal="right" wrapText="1"/>
    </xf>
    <xf numFmtId="0" fontId="57" fillId="0" borderId="0" xfId="0" applyFont="1" applyAlignment="1">
      <alignment horizontal="left" wrapText="1"/>
    </xf>
    <xf numFmtId="0" fontId="57" fillId="0" borderId="16" xfId="0" applyFont="1" applyBorder="1" applyAlignment="1">
      <alignment horizontal="left" wrapText="1"/>
    </xf>
    <xf numFmtId="0" fontId="57" fillId="0" borderId="1" xfId="0" applyFont="1" applyBorder="1" applyAlignment="1">
      <alignment horizontal="left" wrapText="1"/>
    </xf>
    <xf numFmtId="164" fontId="23" fillId="0" borderId="1" xfId="0" applyNumberFormat="1" applyFont="1" applyBorder="1" applyAlignment="1" applyProtection="1">
      <alignment horizontal="right" wrapText="1"/>
      <protection locked="0"/>
    </xf>
    <xf numFmtId="0" fontId="32" fillId="0" borderId="0" xfId="0" applyFont="1" applyAlignment="1">
      <alignment horizontal="center" vertical="center" wrapText="1"/>
    </xf>
    <xf numFmtId="0" fontId="61" fillId="0" borderId="0" xfId="0" applyFont="1" applyAlignment="1">
      <alignment horizontal="left"/>
    </xf>
    <xf numFmtId="0" fontId="61" fillId="0" borderId="10" xfId="0" applyFont="1" applyBorder="1" applyAlignment="1">
      <alignment horizontal="left"/>
    </xf>
    <xf numFmtId="0" fontId="57" fillId="0" borderId="15" xfId="0" applyFont="1" applyBorder="1" applyAlignment="1">
      <alignment horizontal="left" wrapText="1"/>
    </xf>
    <xf numFmtId="164" fontId="23" fillId="0" borderId="15" xfId="0" applyNumberFormat="1" applyFont="1" applyBorder="1" applyAlignment="1" applyProtection="1">
      <alignment horizontal="right"/>
      <protection locked="0"/>
    </xf>
    <xf numFmtId="0" fontId="58" fillId="0" borderId="22" xfId="0" applyFont="1" applyBorder="1" applyAlignment="1">
      <alignment horizontal="left" vertical="top"/>
    </xf>
    <xf numFmtId="3" fontId="14" fillId="0" borderId="0" xfId="0" applyNumberFormat="1" applyFont="1" applyAlignment="1">
      <alignment horizontal="right"/>
    </xf>
    <xf numFmtId="3" fontId="21" fillId="0" borderId="0" xfId="0" applyNumberFormat="1" applyFont="1" applyAlignment="1">
      <alignment horizontal="right"/>
    </xf>
    <xf numFmtId="3" fontId="23" fillId="0" borderId="1" xfId="0" applyNumberFormat="1" applyFont="1" applyBorder="1" applyAlignment="1">
      <alignment horizontal="right"/>
    </xf>
    <xf numFmtId="0" fontId="23" fillId="0" borderId="1" xfId="0" applyFont="1" applyBorder="1" applyAlignment="1">
      <alignment horizontal="right"/>
    </xf>
    <xf numFmtId="0" fontId="58" fillId="0" borderId="0" xfId="0" applyFont="1" applyAlignment="1">
      <alignment horizontal="left" vertical="top"/>
    </xf>
    <xf numFmtId="0" fontId="57" fillId="0" borderId="14" xfId="0" applyFont="1" applyBorder="1" applyAlignment="1">
      <alignment horizontal="left"/>
    </xf>
    <xf numFmtId="0" fontId="57" fillId="0" borderId="19" xfId="0" applyFont="1" applyBorder="1" applyAlignment="1">
      <alignment horizontal="left"/>
    </xf>
    <xf numFmtId="0" fontId="57" fillId="0" borderId="18" xfId="0" applyFont="1" applyBorder="1" applyAlignment="1">
      <alignment horizontal="left"/>
    </xf>
    <xf numFmtId="0" fontId="57" fillId="0" borderId="16" xfId="0" applyFont="1" applyBorder="1" applyAlignment="1">
      <alignment horizontal="left"/>
    </xf>
    <xf numFmtId="0" fontId="21" fillId="0" borderId="1" xfId="0" applyFont="1" applyBorder="1" applyAlignment="1" applyProtection="1">
      <alignment horizontal="left"/>
      <protection locked="0"/>
    </xf>
    <xf numFmtId="0" fontId="15" fillId="0" borderId="19" xfId="0" applyFont="1" applyBorder="1" applyAlignment="1" applyProtection="1">
      <alignment horizontal="right"/>
      <protection locked="0"/>
    </xf>
    <xf numFmtId="0" fontId="28" fillId="0" borderId="0" xfId="0" applyFont="1" applyAlignment="1">
      <alignment horizontal="left"/>
    </xf>
    <xf numFmtId="0" fontId="21" fillId="0" borderId="5" xfId="0" applyFont="1" applyBorder="1" applyAlignment="1" applyProtection="1">
      <alignment horizontal="right"/>
      <protection locked="0"/>
    </xf>
    <xf numFmtId="0" fontId="57" fillId="0" borderId="20" xfId="0" applyFont="1" applyBorder="1" applyAlignment="1">
      <alignment horizontal="left"/>
    </xf>
    <xf numFmtId="0" fontId="28" fillId="0" borderId="4" xfId="0" applyFont="1" applyBorder="1" applyAlignment="1">
      <alignment horizontal="left"/>
    </xf>
    <xf numFmtId="0" fontId="57" fillId="0" borderId="15" xfId="0" applyFont="1" applyBorder="1" applyAlignment="1">
      <alignment horizontal="left"/>
    </xf>
    <xf numFmtId="3" fontId="21" fillId="0" borderId="15" xfId="0" applyNumberFormat="1" applyFont="1" applyBorder="1" applyAlignment="1" applyProtection="1">
      <alignment horizontal="right"/>
      <protection locked="0"/>
    </xf>
    <xf numFmtId="164" fontId="21" fillId="0" borderId="22" xfId="0" applyNumberFormat="1" applyFont="1" applyBorder="1" applyAlignment="1">
      <alignment horizontal="right"/>
    </xf>
    <xf numFmtId="0" fontId="5" fillId="0" borderId="1" xfId="0" applyFont="1" applyBorder="1" applyAlignment="1" applyProtection="1">
      <alignment horizontal="right"/>
      <protection locked="0"/>
    </xf>
    <xf numFmtId="164" fontId="57" fillId="0" borderId="1" xfId="0" applyNumberFormat="1" applyFont="1" applyBorder="1" applyAlignment="1">
      <alignment horizontal="left"/>
    </xf>
    <xf numFmtId="164" fontId="21" fillId="0" borderId="5" xfId="0" applyNumberFormat="1" applyFont="1" applyBorder="1" applyAlignment="1" applyProtection="1">
      <alignment horizontal="right"/>
      <protection locked="0"/>
    </xf>
    <xf numFmtId="0" fontId="27" fillId="0" borderId="0" xfId="0" applyFont="1" applyAlignment="1">
      <alignment horizontal="left"/>
    </xf>
    <xf numFmtId="0" fontId="21" fillId="0" borderId="1" xfId="0" applyFont="1" applyBorder="1" applyAlignment="1">
      <alignment horizontal="center"/>
    </xf>
    <xf numFmtId="164" fontId="21" fillId="0" borderId="1" xfId="0" applyNumberFormat="1" applyFont="1" applyBorder="1" applyAlignment="1" applyProtection="1">
      <alignment horizontal="right"/>
      <protection locked="0"/>
    </xf>
    <xf numFmtId="0" fontId="8" fillId="0" borderId="1" xfId="0" applyFont="1" applyBorder="1" applyAlignment="1" applyProtection="1">
      <alignment horizontal="right"/>
      <protection locked="0"/>
    </xf>
    <xf numFmtId="0" fontId="9" fillId="0" borderId="1" xfId="0" applyFont="1" applyBorder="1" applyAlignment="1" applyProtection="1">
      <alignment horizontal="right"/>
      <protection locked="0"/>
    </xf>
    <xf numFmtId="0" fontId="19" fillId="0" borderId="7" xfId="14" applyFont="1" applyBorder="1" applyAlignment="1">
      <alignment horizontal="right"/>
    </xf>
    <xf numFmtId="0" fontId="18" fillId="0" borderId="33" xfId="14" applyFont="1" applyBorder="1" applyAlignment="1">
      <alignment horizontal="left" wrapText="1"/>
    </xf>
    <xf numFmtId="0" fontId="18" fillId="0" borderId="20" xfId="14" applyFont="1" applyBorder="1" applyAlignment="1">
      <alignment horizontal="left" wrapText="1"/>
    </xf>
    <xf numFmtId="0" fontId="18" fillId="0" borderId="34" xfId="14" applyFont="1" applyBorder="1" applyAlignment="1">
      <alignment horizontal="left" wrapText="1"/>
    </xf>
    <xf numFmtId="0" fontId="18" fillId="0" borderId="35" xfId="14" applyFont="1" applyBorder="1" applyAlignment="1">
      <alignment horizontal="left" wrapText="1"/>
    </xf>
    <xf numFmtId="0" fontId="18" fillId="0" borderId="36" xfId="14" applyFont="1" applyBorder="1" applyAlignment="1">
      <alignment horizontal="left" wrapText="1"/>
    </xf>
    <xf numFmtId="0" fontId="18" fillId="0" borderId="37" xfId="14" applyFont="1" applyBorder="1" applyAlignment="1">
      <alignment horizontal="left" wrapText="1"/>
    </xf>
    <xf numFmtId="0" fontId="18" fillId="0" borderId="38" xfId="14" applyFont="1" applyBorder="1" applyAlignment="1">
      <alignment horizontal="left" wrapText="1"/>
    </xf>
    <xf numFmtId="0" fontId="18" fillId="0" borderId="39" xfId="14" applyFont="1" applyBorder="1" applyAlignment="1">
      <alignment horizontal="left" wrapText="1"/>
    </xf>
    <xf numFmtId="0" fontId="18" fillId="0" borderId="18" xfId="14" applyFont="1" applyBorder="1" applyAlignment="1">
      <alignment horizontal="left" wrapText="1"/>
    </xf>
    <xf numFmtId="0" fontId="18" fillId="0" borderId="1" xfId="0" applyFont="1" applyBorder="1" applyAlignment="1">
      <alignment horizontal="left"/>
    </xf>
    <xf numFmtId="0" fontId="47" fillId="0" borderId="0" xfId="14" applyFont="1" applyAlignment="1">
      <alignment horizontal="left"/>
    </xf>
    <xf numFmtId="0" fontId="18" fillId="0" borderId="1" xfId="14" applyFont="1" applyBorder="1" applyAlignment="1">
      <alignment horizontal="left" wrapText="1"/>
    </xf>
    <xf numFmtId="0" fontId="18" fillId="0" borderId="5" xfId="14" applyFont="1" applyBorder="1" applyAlignment="1">
      <alignment horizontal="left" wrapText="1"/>
    </xf>
    <xf numFmtId="0" fontId="18" fillId="0" borderId="13" xfId="14" applyFont="1" applyBorder="1" applyAlignment="1">
      <alignment horizontal="left" wrapText="1"/>
    </xf>
    <xf numFmtId="0" fontId="18" fillId="0" borderId="14" xfId="14" applyFont="1" applyBorder="1" applyAlignment="1">
      <alignment horizontal="left" wrapText="1"/>
    </xf>
    <xf numFmtId="0" fontId="32" fillId="0" borderId="0" xfId="0" applyFont="1" applyAlignment="1">
      <alignment horizontal="center"/>
    </xf>
    <xf numFmtId="0" fontId="26" fillId="0" borderId="0" xfId="0" applyFont="1" applyAlignment="1">
      <alignment horizontal="center"/>
    </xf>
  </cellXfs>
  <cellStyles count="15">
    <cellStyle name="Hiperligação" xfId="1" builtinId="8"/>
    <cellStyle name="Hiperligação Visitada" xfId="2" builtinId="9" hidden="1"/>
    <cellStyle name="Hiperligação Visitada" xfId="3" builtinId="9" hidden="1"/>
    <cellStyle name="Hiperligação Visitada" xfId="4" builtinId="9" hidden="1"/>
    <cellStyle name="Hiperligação Visitada" xfId="5" builtinId="9" hidden="1"/>
    <cellStyle name="Hiperligação Visitada" xfId="6" builtinId="9" hidden="1"/>
    <cellStyle name="Hiperligação Visitada" xfId="7" builtinId="9" hidden="1"/>
    <cellStyle name="Hiperligação Visitada" xfId="8" builtinId="9" hidden="1"/>
    <cellStyle name="Hiperligação Visitada" xfId="9" builtinId="9" hidden="1"/>
    <cellStyle name="Hiperligação Visitada" xfId="10" builtinId="9" hidden="1"/>
    <cellStyle name="Hiperligação Visitada" xfId="11" builtinId="9" hidden="1"/>
    <cellStyle name="Hiperligação Visitada" xfId="12" builtinId="9" hidden="1"/>
    <cellStyle name="Normal" xfId="0" builtinId="0"/>
    <cellStyle name="Normal 2" xfId="14" xr:uid="{DB31D79A-E3EB-4663-B622-4A36962777B8}"/>
    <cellStyle name="Percentagem" xfId="13" builtinId="5"/>
  </cellStyles>
  <dxfs count="318">
    <dxf>
      <font>
        <color theme="0"/>
      </font>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rgb="FFC00000"/>
      </font>
    </dxf>
    <dxf>
      <font>
        <color rgb="FFC00000"/>
      </font>
    </dxf>
    <dxf>
      <font>
        <color rgb="FFC00000"/>
      </font>
    </dxf>
    <dxf>
      <font>
        <color rgb="FFC00000"/>
      </font>
    </dxf>
    <dxf>
      <font>
        <color rgb="FFC00000"/>
      </font>
    </dxf>
    <dxf>
      <font>
        <color theme="5" tint="-0.24994659260841701"/>
      </font>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theme="0"/>
      </font>
    </dxf>
    <dxf>
      <fill>
        <patternFill>
          <bgColor theme="0" tint="-4.9989318521683403E-2"/>
        </patternFill>
      </fill>
    </dxf>
    <dxf>
      <fill>
        <patternFill>
          <bgColor theme="0" tint="-4.9989318521683403E-2"/>
        </patternFill>
      </fill>
    </dxf>
    <dxf>
      <font>
        <color theme="0"/>
      </font>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theme="5" tint="-0.24994659260841701"/>
      </font>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theme="5" tint="-0.24994659260841701"/>
      </font>
    </dxf>
    <dxf>
      <font>
        <color theme="0"/>
      </font>
    </dxf>
    <dxf>
      <font>
        <color theme="0"/>
      </font>
    </dxf>
    <dxf>
      <font>
        <color theme="5" tint="-0.24994659260841701"/>
      </font>
    </dxf>
    <dxf>
      <font>
        <color rgb="FFFFC000"/>
      </font>
    </dxf>
    <dxf>
      <font>
        <color theme="0"/>
      </font>
    </dxf>
    <dxf>
      <font>
        <color theme="0"/>
      </font>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rgb="FF9C0006"/>
      </font>
      <fill>
        <patternFill>
          <bgColor rgb="FFFFC7CE"/>
        </patternFill>
      </fill>
    </dxf>
    <dxf>
      <font>
        <color rgb="FF9C0006"/>
      </font>
      <fill>
        <patternFill>
          <bgColor rgb="FFFFC7CE"/>
        </patternFill>
      </fill>
    </dxf>
    <dxf>
      <font>
        <color theme="0"/>
      </font>
    </dxf>
    <dxf>
      <fill>
        <patternFill>
          <bgColor theme="0" tint="-4.9989318521683403E-2"/>
        </patternFill>
      </fill>
    </dxf>
    <dxf>
      <fill>
        <patternFill>
          <bgColor theme="0" tint="-4.9989318521683403E-2"/>
        </patternFill>
      </fill>
    </dxf>
    <dxf>
      <font>
        <color theme="0"/>
      </font>
    </dxf>
    <dxf>
      <fill>
        <patternFill>
          <bgColor theme="0" tint="-4.9989318521683403E-2"/>
        </patternFill>
      </fill>
    </dxf>
    <dxf>
      <font>
        <color theme="0"/>
      </font>
    </dxf>
    <dxf>
      <font>
        <color theme="0"/>
      </font>
    </dxf>
    <dxf>
      <fill>
        <patternFill>
          <bgColor theme="0" tint="-4.9989318521683403E-2"/>
        </patternFill>
      </fill>
    </dxf>
    <dxf>
      <fill>
        <patternFill>
          <bgColor theme="0" tint="-4.9989318521683403E-2"/>
        </patternFill>
      </fill>
    </dxf>
    <dxf>
      <font>
        <color theme="0"/>
      </font>
    </dxf>
    <dxf>
      <font>
        <color theme="0"/>
      </font>
    </dxf>
    <dxf>
      <fill>
        <patternFill>
          <bgColor theme="0" tint="-4.9989318521683403E-2"/>
        </patternFill>
      </fill>
    </dxf>
    <dxf>
      <font>
        <color theme="0"/>
      </font>
    </dxf>
    <dxf>
      <font>
        <color theme="0"/>
      </font>
    </dxf>
    <dxf>
      <font>
        <color theme="0"/>
      </font>
    </dxf>
    <dxf>
      <font>
        <color theme="0"/>
      </font>
    </dxf>
    <dxf>
      <font>
        <color theme="0"/>
      </font>
    </dxf>
    <dxf>
      <font>
        <color theme="0"/>
      </font>
    </dxf>
    <dxf>
      <font>
        <color theme="0"/>
      </font>
    </dxf>
    <dxf>
      <fill>
        <patternFill>
          <bgColor theme="0" tint="-4.9989318521683403E-2"/>
        </patternFill>
      </fill>
    </dxf>
    <dxf>
      <font>
        <color theme="0"/>
      </font>
    </dxf>
    <dxf>
      <fill>
        <patternFill>
          <bgColor theme="0" tint="-4.9989318521683403E-2"/>
        </patternFill>
      </fill>
    </dxf>
    <dxf>
      <fill>
        <patternFill>
          <bgColor theme="0" tint="-4.9989318521683403E-2"/>
        </patternFill>
      </fill>
    </dxf>
    <dxf>
      <font>
        <color theme="0"/>
      </font>
    </dxf>
    <dxf>
      <font>
        <color theme="0"/>
      </font>
    </dxf>
    <dxf>
      <font>
        <color theme="0"/>
      </font>
    </dxf>
    <dxf>
      <fill>
        <patternFill>
          <bgColor theme="0" tint="-4.9989318521683403E-2"/>
        </patternFill>
      </fill>
    </dxf>
    <dxf>
      <font>
        <color theme="0"/>
      </font>
    </dxf>
    <dxf>
      <fill>
        <patternFill>
          <bgColor theme="0" tint="-4.9989318521683403E-2"/>
        </patternFill>
      </fill>
    </dxf>
    <dxf>
      <font>
        <color theme="0"/>
      </font>
    </dxf>
    <dxf>
      <font>
        <color theme="0"/>
      </font>
    </dxf>
    <dxf>
      <font>
        <color theme="0"/>
      </font>
    </dxf>
    <dxf>
      <fill>
        <patternFill>
          <bgColor theme="0" tint="-4.9989318521683403E-2"/>
        </patternFill>
      </fill>
    </dxf>
    <dxf>
      <font>
        <color theme="0"/>
      </font>
    </dxf>
    <dxf>
      <fill>
        <patternFill>
          <bgColor theme="0" tint="-4.9989318521683403E-2"/>
        </patternFill>
      </fill>
    </dxf>
    <dxf>
      <fill>
        <patternFill>
          <bgColor theme="0" tint="-4.9989318521683403E-2"/>
        </patternFill>
      </fill>
    </dxf>
    <dxf>
      <font>
        <color theme="0"/>
      </font>
    </dxf>
    <dxf>
      <font>
        <color theme="0"/>
      </font>
    </dxf>
    <dxf>
      <fill>
        <patternFill>
          <bgColor theme="0" tint="-4.9989318521683403E-2"/>
        </patternFill>
      </fill>
    </dxf>
    <dxf>
      <fill>
        <patternFill>
          <bgColor theme="0" tint="-4.9989318521683403E-2"/>
        </patternFill>
      </fill>
    </dxf>
    <dxf>
      <font>
        <color theme="0"/>
      </font>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theme="0"/>
      </font>
    </dxf>
    <dxf>
      <fill>
        <patternFill>
          <bgColor theme="0" tint="-4.9989318521683403E-2"/>
        </patternFill>
      </fill>
    </dxf>
    <dxf>
      <fill>
        <patternFill>
          <bgColor theme="0" tint="-4.9989318521683403E-2"/>
        </patternFill>
      </fill>
    </dxf>
    <dxf>
      <font>
        <color theme="0"/>
      </font>
    </dxf>
    <dxf>
      <fill>
        <patternFill>
          <bgColor theme="0" tint="-4.9989318521683403E-2"/>
        </patternFill>
      </fill>
    </dxf>
    <dxf>
      <font>
        <color theme="0"/>
      </font>
    </dxf>
    <dxf>
      <fill>
        <patternFill>
          <bgColor theme="0" tint="-4.9989318521683403E-2"/>
        </patternFill>
      </fill>
    </dxf>
    <dxf>
      <font>
        <color theme="0"/>
      </font>
    </dxf>
    <dxf>
      <font>
        <color theme="0"/>
      </font>
    </dxf>
    <dxf>
      <fill>
        <patternFill>
          <bgColor theme="0" tint="-4.9989318521683403E-2"/>
        </patternFill>
      </fill>
    </dxf>
    <dxf>
      <font>
        <color theme="0"/>
      </font>
    </dxf>
    <dxf>
      <font>
        <color theme="0"/>
      </font>
    </dxf>
    <dxf>
      <font>
        <color theme="0"/>
      </font>
    </dxf>
    <dxf>
      <fill>
        <patternFill>
          <bgColor theme="0" tint="-4.9989318521683403E-2"/>
        </patternFill>
      </fill>
    </dxf>
    <dxf>
      <font>
        <color theme="0"/>
      </font>
    </dxf>
    <dxf>
      <fill>
        <patternFill>
          <bgColor theme="0" tint="-4.9989318521683403E-2"/>
        </patternFill>
      </fill>
    </dxf>
    <dxf>
      <fill>
        <patternFill>
          <bgColor theme="0" tint="-4.9989318521683403E-2"/>
        </patternFill>
      </fill>
    </dxf>
    <dxf>
      <font>
        <color theme="0"/>
      </font>
    </dxf>
    <dxf>
      <font>
        <color theme="5" tint="-0.24994659260841701"/>
      </font>
    </dxf>
    <dxf>
      <fill>
        <patternFill>
          <bgColor theme="0" tint="-4.9989318521683403E-2"/>
        </patternFill>
      </fill>
    </dxf>
    <dxf>
      <font>
        <color theme="0"/>
      </font>
    </dxf>
    <dxf>
      <fill>
        <patternFill>
          <bgColor theme="0" tint="-4.9989318521683403E-2"/>
        </patternFill>
      </fill>
    </dxf>
    <dxf>
      <font>
        <color theme="0"/>
      </font>
    </dxf>
    <dxf>
      <font>
        <color theme="0"/>
      </font>
    </dxf>
    <dxf>
      <fill>
        <patternFill>
          <bgColor theme="0" tint="-4.9989318521683403E-2"/>
        </patternFill>
      </fill>
    </dxf>
    <dxf>
      <font>
        <color theme="0"/>
      </font>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theme="0"/>
      </font>
    </dxf>
    <dxf>
      <fill>
        <patternFill>
          <bgColor theme="0" tint="-4.9989318521683403E-2"/>
        </patternFill>
      </fill>
    </dxf>
    <dxf>
      <font>
        <color theme="0"/>
      </font>
    </dxf>
    <dxf>
      <fill>
        <patternFill>
          <bgColor theme="0" tint="-4.9989318521683403E-2"/>
        </patternFill>
      </fill>
    </dxf>
    <dxf>
      <fill>
        <patternFill>
          <bgColor theme="0" tint="-4.9989318521683403E-2"/>
        </patternFill>
      </fill>
    </dxf>
    <dxf>
      <font>
        <color theme="0"/>
      </font>
    </dxf>
    <dxf>
      <font>
        <color theme="0"/>
      </font>
      <fill>
        <patternFill patternType="none">
          <bgColor auto="1"/>
        </patternFill>
      </fill>
    </dxf>
    <dxf>
      <font>
        <color theme="0"/>
      </font>
    </dxf>
    <dxf>
      <font>
        <color theme="0"/>
      </font>
    </dxf>
    <dxf>
      <fill>
        <patternFill>
          <bgColor theme="0" tint="-4.9989318521683403E-2"/>
        </patternFill>
      </fill>
    </dxf>
    <dxf>
      <font>
        <color theme="0"/>
      </font>
    </dxf>
    <dxf>
      <font>
        <color theme="0"/>
      </font>
    </dxf>
    <dxf>
      <font>
        <color theme="0"/>
      </font>
    </dxf>
    <dxf>
      <font>
        <color theme="0"/>
      </font>
    </dxf>
    <dxf>
      <font>
        <color theme="0"/>
      </font>
    </dxf>
    <dxf>
      <font>
        <color theme="0"/>
      </font>
    </dxf>
    <dxf>
      <font>
        <color theme="0"/>
      </font>
    </dxf>
    <dxf>
      <fill>
        <patternFill>
          <bgColor theme="0" tint="-4.9989318521683403E-2"/>
        </patternFill>
      </fill>
    </dxf>
    <dxf>
      <fill>
        <patternFill>
          <bgColor theme="0" tint="-4.9989318521683403E-2"/>
        </patternFill>
      </fill>
    </dxf>
    <dxf>
      <font>
        <color theme="0"/>
      </font>
    </dxf>
    <dxf>
      <font>
        <color theme="0"/>
      </font>
    </dxf>
    <dxf>
      <fill>
        <patternFill>
          <bgColor theme="0" tint="-4.9989318521683403E-2"/>
        </patternFill>
      </fill>
    </dxf>
    <dxf>
      <font>
        <color theme="0"/>
      </font>
    </dxf>
    <dxf>
      <fill>
        <patternFill>
          <bgColor theme="0" tint="-4.9989318521683403E-2"/>
        </patternFill>
      </fill>
    </dxf>
    <dxf>
      <font>
        <color theme="0"/>
      </font>
    </dxf>
    <dxf>
      <font>
        <color theme="0"/>
      </font>
    </dxf>
    <dxf>
      <font>
        <color theme="0"/>
      </font>
    </dxf>
    <dxf>
      <font>
        <color theme="0"/>
      </font>
    </dxf>
    <dxf>
      <font>
        <color theme="0"/>
      </font>
    </dxf>
    <dxf>
      <fill>
        <patternFill>
          <bgColor theme="0" tint="-4.9989318521683403E-2"/>
        </patternFill>
      </fill>
    </dxf>
    <dxf>
      <fill>
        <patternFill>
          <bgColor theme="0" tint="-4.9989318521683403E-2"/>
        </patternFill>
      </fill>
    </dxf>
    <dxf>
      <font>
        <color theme="0"/>
      </font>
    </dxf>
    <dxf>
      <font>
        <color theme="5" tint="-0.24994659260841701"/>
      </font>
    </dxf>
    <dxf>
      <font>
        <color theme="5" tint="-0.24994659260841701"/>
      </font>
    </dxf>
    <dxf>
      <font>
        <color rgb="FFC00000"/>
      </font>
    </dxf>
    <dxf>
      <fill>
        <patternFill>
          <bgColor theme="0" tint="-4.9989318521683403E-2"/>
        </patternFill>
      </fill>
    </dxf>
    <dxf>
      <font>
        <color theme="0"/>
      </font>
    </dxf>
    <dxf>
      <font>
        <color theme="0"/>
      </font>
    </dxf>
    <dxf>
      <font>
        <color theme="0"/>
      </font>
    </dxf>
    <dxf>
      <font>
        <color theme="0"/>
      </font>
    </dxf>
    <dxf>
      <font>
        <color theme="0"/>
      </font>
    </dxf>
    <dxf>
      <fill>
        <patternFill>
          <bgColor theme="0" tint="-4.9989318521683403E-2"/>
        </patternFill>
      </fill>
    </dxf>
    <dxf>
      <fill>
        <patternFill>
          <bgColor theme="0" tint="-4.9989318521683403E-2"/>
        </patternFill>
      </fill>
    </dxf>
    <dxf>
      <font>
        <color rgb="FFC00000"/>
      </font>
    </dxf>
    <dxf>
      <font>
        <color theme="0"/>
      </font>
    </dxf>
    <dxf>
      <font>
        <color theme="0"/>
      </font>
    </dxf>
    <dxf>
      <font>
        <color theme="0"/>
      </font>
    </dxf>
    <dxf>
      <font>
        <color theme="0"/>
      </font>
    </dxf>
    <dxf>
      <font>
        <color theme="0"/>
      </font>
    </dxf>
    <dxf>
      <fill>
        <patternFill>
          <bgColor theme="0" tint="-4.9989318521683403E-2"/>
        </patternFill>
      </fill>
    </dxf>
    <dxf>
      <font>
        <color theme="0"/>
      </font>
    </dxf>
    <dxf>
      <font>
        <color theme="0"/>
      </font>
    </dxf>
    <dxf>
      <font>
        <color theme="0"/>
      </font>
    </dxf>
    <dxf>
      <font>
        <color theme="0"/>
      </font>
    </dxf>
    <dxf>
      <font>
        <color theme="0"/>
      </font>
    </dxf>
    <dxf>
      <fill>
        <patternFill>
          <bgColor theme="0" tint="-4.9989318521683403E-2"/>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theme="0" tint="-4.9989318521683403E-2"/>
        </patternFill>
      </fill>
    </dxf>
    <dxf>
      <font>
        <color theme="0"/>
      </font>
    </dxf>
    <dxf>
      <fill>
        <patternFill>
          <bgColor theme="0" tint="-4.9989318521683403E-2"/>
        </patternFill>
      </fill>
    </dxf>
    <dxf>
      <fill>
        <patternFill>
          <bgColor theme="0" tint="-4.9989318521683403E-2"/>
        </patternFill>
      </fill>
    </dxf>
    <dxf>
      <font>
        <color theme="0"/>
      </font>
    </dxf>
    <dxf>
      <font>
        <color theme="0"/>
      </font>
    </dxf>
    <dxf>
      <fill>
        <patternFill>
          <bgColor theme="0" tint="-4.9989318521683403E-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theme="0"/>
      </font>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theme="0"/>
      </font>
    </dxf>
    <dxf>
      <fill>
        <patternFill>
          <bgColor theme="0" tint="-4.9989318521683403E-2"/>
        </patternFill>
      </fill>
    </dxf>
    <dxf>
      <fill>
        <patternFill>
          <bgColor theme="0" tint="-4.9989318521683403E-2"/>
        </patternFill>
      </fill>
    </dxf>
    <dxf>
      <font>
        <color theme="0"/>
      </font>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colors>
    <mruColors>
      <color rgb="FF892432"/>
      <color rgb="FF413E39"/>
      <color rgb="FFFFEA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B579A-CC45-4E35-B7FD-3E2E36C010DE}">
  <dimension ref="A1:R74"/>
  <sheetViews>
    <sheetView showGridLines="0" topLeftCell="A41" zoomScaleNormal="100" zoomScalePageLayoutView="120" workbookViewId="0">
      <selection activeCell="C50" sqref="C50"/>
    </sheetView>
  </sheetViews>
  <sheetFormatPr defaultColWidth="10.875" defaultRowHeight="18.75" customHeight="1" x14ac:dyDescent="0.25"/>
  <cols>
    <col min="1" max="1" width="0.875" style="344" customWidth="1"/>
    <col min="2" max="2" width="22.5" style="344" customWidth="1"/>
    <col min="3" max="3" width="13.75" style="344" customWidth="1"/>
    <col min="4" max="4" width="3.75" style="344" customWidth="1"/>
    <col min="5" max="5" width="22.5" style="344" customWidth="1"/>
    <col min="6" max="6" width="3.125" style="344" customWidth="1"/>
    <col min="7" max="7" width="11.25" style="344" customWidth="1"/>
    <col min="8" max="8" width="2.5" style="344" customWidth="1"/>
    <col min="9" max="9" width="15" style="344" customWidth="1"/>
    <col min="10" max="10" width="3.125" style="344" customWidth="1"/>
    <col min="11" max="11" width="10.625" style="344" customWidth="1"/>
    <col min="12" max="12" width="3.25" style="344" customWidth="1"/>
    <col min="13" max="13" width="5" style="344" customWidth="1"/>
    <col min="14" max="14" width="10" style="344" customWidth="1"/>
    <col min="15" max="15" width="0.875" style="344" customWidth="1"/>
    <col min="16" max="16" width="10.875" style="344"/>
    <col min="17" max="17" width="11.5" style="344" bestFit="1" customWidth="1"/>
    <col min="18" max="16384" width="10.875" style="344"/>
  </cols>
  <sheetData>
    <row r="1" spans="1:15" ht="19.5" customHeight="1" x14ac:dyDescent="0.3">
      <c r="B1" s="542" t="s">
        <v>511</v>
      </c>
      <c r="C1" s="542"/>
      <c r="D1" s="542"/>
      <c r="E1" s="542"/>
      <c r="F1" s="542"/>
      <c r="G1" s="542"/>
      <c r="H1" s="542"/>
      <c r="I1" s="542"/>
      <c r="J1" s="542"/>
      <c r="K1" s="542"/>
      <c r="L1" s="542"/>
      <c r="M1" s="542"/>
      <c r="N1" s="542"/>
    </row>
    <row r="2" spans="1:15" ht="24.75" customHeight="1" x14ac:dyDescent="0.35">
      <c r="B2" s="580" t="s">
        <v>592</v>
      </c>
      <c r="C2" s="580"/>
      <c r="D2" s="580"/>
      <c r="E2" s="580"/>
      <c r="F2" s="580"/>
      <c r="G2" s="580"/>
      <c r="H2" s="580"/>
      <c r="I2" s="580"/>
      <c r="J2" s="580"/>
      <c r="K2" s="580"/>
      <c r="L2" s="580"/>
      <c r="M2" s="580"/>
      <c r="N2" s="580"/>
    </row>
    <row r="3" spans="1:15" ht="30" customHeight="1" x14ac:dyDescent="0.25">
      <c r="B3" s="581"/>
      <c r="C3" s="581"/>
      <c r="D3" s="581"/>
      <c r="E3" s="581"/>
      <c r="F3" s="581"/>
      <c r="G3" s="581"/>
      <c r="H3" s="581"/>
      <c r="I3" s="581"/>
      <c r="J3" s="581"/>
      <c r="K3" s="581"/>
      <c r="L3" s="581"/>
      <c r="M3" s="581"/>
      <c r="N3" s="581"/>
    </row>
    <row r="4" spans="1:15" ht="24.75" customHeight="1" x14ac:dyDescent="0.25">
      <c r="M4" s="543" t="s">
        <v>678</v>
      </c>
      <c r="N4" s="543"/>
    </row>
    <row r="5" spans="1:15" ht="18.75" customHeight="1" x14ac:dyDescent="0.25">
      <c r="B5" s="357" t="s">
        <v>110</v>
      </c>
    </row>
    <row r="6" spans="1:15" ht="5.25" customHeight="1" x14ac:dyDescent="0.25">
      <c r="A6" s="350"/>
      <c r="B6" s="351"/>
      <c r="C6" s="351"/>
      <c r="D6" s="351"/>
      <c r="E6" s="351"/>
      <c r="F6" s="351"/>
      <c r="G6" s="351"/>
      <c r="H6" s="351"/>
      <c r="I6" s="351"/>
      <c r="J6" s="351"/>
      <c r="K6" s="351"/>
      <c r="L6" s="351"/>
      <c r="M6" s="351"/>
      <c r="N6" s="351"/>
      <c r="O6" s="352"/>
    </row>
    <row r="7" spans="1:15" ht="18.75" customHeight="1" x14ac:dyDescent="0.25">
      <c r="A7" s="353"/>
      <c r="B7" s="370" t="s">
        <v>5</v>
      </c>
      <c r="C7" s="365">
        <f>Parecer!D7</f>
        <v>0</v>
      </c>
      <c r="E7" s="549" t="s">
        <v>585</v>
      </c>
      <c r="F7" s="549"/>
      <c r="G7" s="362"/>
      <c r="H7" s="349"/>
      <c r="I7" s="366"/>
      <c r="J7" s="361"/>
      <c r="K7" s="372" t="s">
        <v>561</v>
      </c>
      <c r="L7" s="345"/>
      <c r="M7" s="587"/>
      <c r="N7" s="587"/>
      <c r="O7" s="354"/>
    </row>
    <row r="8" spans="1:15" ht="18.75" customHeight="1" x14ac:dyDescent="0.25">
      <c r="A8" s="353"/>
      <c r="B8" s="346" t="s">
        <v>586</v>
      </c>
      <c r="C8" s="572">
        <f>Parecer!D9</f>
        <v>0</v>
      </c>
      <c r="D8" s="572"/>
      <c r="E8" s="572"/>
      <c r="F8" s="572"/>
      <c r="G8" s="572"/>
      <c r="H8" s="572"/>
      <c r="I8" s="572"/>
      <c r="J8" s="572"/>
      <c r="K8" s="572"/>
      <c r="L8" s="572"/>
      <c r="M8" s="572"/>
      <c r="N8" s="572"/>
      <c r="O8" s="354"/>
    </row>
    <row r="9" spans="1:15" ht="18.75" customHeight="1" x14ac:dyDescent="0.25">
      <c r="A9" s="353"/>
      <c r="B9" s="373" t="s">
        <v>587</v>
      </c>
      <c r="C9" s="578">
        <f>Parecer!H10</f>
        <v>0</v>
      </c>
      <c r="D9" s="578"/>
      <c r="E9" s="578"/>
      <c r="F9" s="578"/>
      <c r="G9" s="578"/>
      <c r="H9" s="578"/>
      <c r="I9" s="578"/>
      <c r="J9" s="578"/>
      <c r="K9" s="578"/>
      <c r="L9" s="578"/>
      <c r="M9" s="578"/>
      <c r="N9" s="578"/>
      <c r="O9" s="354"/>
    </row>
    <row r="10" spans="1:15" ht="7.5" customHeight="1" x14ac:dyDescent="0.25">
      <c r="A10" s="353"/>
      <c r="O10" s="354"/>
    </row>
    <row r="11" spans="1:15" s="347" customFormat="1" ht="18.75" customHeight="1" x14ac:dyDescent="0.25">
      <c r="A11" s="363"/>
      <c r="B11" s="370" t="s">
        <v>588</v>
      </c>
      <c r="C11" s="367"/>
      <c r="E11" s="370" t="s">
        <v>589</v>
      </c>
      <c r="F11" s="583"/>
      <c r="G11" s="583"/>
      <c r="I11" s="549" t="s">
        <v>590</v>
      </c>
      <c r="J11" s="549"/>
      <c r="K11" s="549"/>
      <c r="L11" s="346"/>
      <c r="M11" s="583"/>
      <c r="N11" s="583"/>
      <c r="O11" s="364"/>
    </row>
    <row r="12" spans="1:15" s="347" customFormat="1" ht="18.75" customHeight="1" x14ac:dyDescent="0.25">
      <c r="A12" s="363"/>
      <c r="B12" s="373" t="s">
        <v>591</v>
      </c>
      <c r="C12" s="368"/>
      <c r="E12" s="373" t="s">
        <v>108</v>
      </c>
      <c r="F12" s="369"/>
      <c r="G12" s="374" t="s">
        <v>91</v>
      </c>
      <c r="O12" s="364"/>
    </row>
    <row r="13" spans="1:15" s="347" customFormat="1" ht="18.75" customHeight="1" x14ac:dyDescent="0.2">
      <c r="A13" s="363"/>
      <c r="B13" s="375" t="s">
        <v>195</v>
      </c>
      <c r="O13" s="364"/>
    </row>
    <row r="14" spans="1:15" s="347" customFormat="1" ht="153.75" customHeight="1" x14ac:dyDescent="0.2">
      <c r="A14" s="363"/>
      <c r="B14" s="584"/>
      <c r="C14" s="584"/>
      <c r="D14" s="584"/>
      <c r="E14" s="584"/>
      <c r="F14" s="584"/>
      <c r="G14" s="584"/>
      <c r="H14" s="584"/>
      <c r="I14" s="584"/>
      <c r="J14" s="584"/>
      <c r="K14" s="584"/>
      <c r="L14" s="584"/>
      <c r="M14" s="584"/>
      <c r="N14" s="584"/>
      <c r="O14" s="364"/>
    </row>
    <row r="15" spans="1:15" ht="5.25" customHeight="1" x14ac:dyDescent="0.25">
      <c r="A15" s="355"/>
      <c r="B15" s="349"/>
      <c r="C15" s="349"/>
      <c r="D15" s="349"/>
      <c r="E15" s="349"/>
      <c r="F15" s="349"/>
      <c r="G15" s="349"/>
      <c r="H15" s="349"/>
      <c r="I15" s="349"/>
      <c r="J15" s="349"/>
      <c r="K15" s="349"/>
      <c r="L15" s="349"/>
      <c r="M15" s="349"/>
      <c r="N15" s="349"/>
      <c r="O15" s="356"/>
    </row>
    <row r="16" spans="1:15" ht="37.5" customHeight="1" x14ac:dyDescent="0.25">
      <c r="B16" s="553" t="s">
        <v>562</v>
      </c>
      <c r="C16" s="553"/>
    </row>
    <row r="17" spans="1:18" ht="5.25" customHeight="1" x14ac:dyDescent="0.25">
      <c r="A17" s="350"/>
      <c r="B17" s="351"/>
      <c r="C17" s="351"/>
      <c r="D17" s="351"/>
      <c r="E17" s="351"/>
      <c r="F17" s="351"/>
      <c r="G17" s="351"/>
      <c r="H17" s="351"/>
      <c r="I17" s="351"/>
      <c r="J17" s="351"/>
      <c r="K17" s="351"/>
      <c r="L17" s="351"/>
      <c r="M17" s="351"/>
      <c r="N17" s="351"/>
      <c r="O17" s="352"/>
    </row>
    <row r="18" spans="1:18" ht="18.75" customHeight="1" x14ac:dyDescent="0.25">
      <c r="A18" s="353"/>
      <c r="B18" s="376" t="s">
        <v>584</v>
      </c>
      <c r="C18" s="377"/>
      <c r="D18" s="377"/>
      <c r="E18" s="377"/>
      <c r="F18" s="377"/>
      <c r="G18" s="377"/>
      <c r="H18" s="377"/>
      <c r="I18" s="377"/>
      <c r="J18" s="377"/>
      <c r="K18" s="377"/>
      <c r="L18" s="377"/>
      <c r="M18" s="377"/>
      <c r="N18" s="377"/>
      <c r="O18" s="354"/>
      <c r="Q18" s="347" t="s">
        <v>581</v>
      </c>
    </row>
    <row r="19" spans="1:18" ht="18.75" customHeight="1" x14ac:dyDescent="0.25">
      <c r="A19" s="353"/>
      <c r="B19" s="549" t="s">
        <v>601</v>
      </c>
      <c r="C19" s="549"/>
      <c r="D19" s="378"/>
      <c r="E19" s="379"/>
      <c r="F19" s="377"/>
      <c r="G19" s="549" t="s">
        <v>602</v>
      </c>
      <c r="H19" s="549"/>
      <c r="I19" s="549"/>
      <c r="J19" s="371"/>
      <c r="K19" s="378"/>
      <c r="L19" s="577">
        <f>(E19*L23)+E19</f>
        <v>0</v>
      </c>
      <c r="M19" s="572"/>
      <c r="N19" s="572"/>
      <c r="O19" s="354"/>
      <c r="Q19" s="359">
        <f>E19-Parecer!H58</f>
        <v>0</v>
      </c>
      <c r="R19" s="358"/>
    </row>
    <row r="20" spans="1:18" ht="18.75" customHeight="1" x14ac:dyDescent="0.25">
      <c r="A20" s="353"/>
      <c r="B20" s="551" t="s">
        <v>603</v>
      </c>
      <c r="C20" s="551"/>
      <c r="D20" s="381"/>
      <c r="E20" s="382"/>
      <c r="F20" s="377"/>
      <c r="G20" s="551" t="s">
        <v>604</v>
      </c>
      <c r="H20" s="551"/>
      <c r="I20" s="551"/>
      <c r="J20" s="380"/>
      <c r="K20" s="381"/>
      <c r="L20" s="557">
        <f>(E20*L23)+E20</f>
        <v>0</v>
      </c>
      <c r="M20" s="578"/>
      <c r="N20" s="578"/>
      <c r="O20" s="354"/>
      <c r="Q20" s="359">
        <f>E20-Parecer!H59</f>
        <v>0</v>
      </c>
      <c r="R20" s="358"/>
    </row>
    <row r="21" spans="1:18" ht="18.75" customHeight="1" x14ac:dyDescent="0.25">
      <c r="A21" s="353"/>
      <c r="B21" s="554" t="s">
        <v>605</v>
      </c>
      <c r="C21" s="554"/>
      <c r="D21" s="381"/>
      <c r="E21" s="383">
        <f>SUM(E19:E20)</f>
        <v>0</v>
      </c>
      <c r="F21" s="377"/>
      <c r="G21" s="551" t="s">
        <v>606</v>
      </c>
      <c r="H21" s="551"/>
      <c r="I21" s="551"/>
      <c r="J21" s="380"/>
      <c r="K21" s="381"/>
      <c r="L21" s="557">
        <f>SUM(L19:N20)</f>
        <v>0</v>
      </c>
      <c r="M21" s="578"/>
      <c r="N21" s="578"/>
      <c r="O21" s="354"/>
      <c r="Q21" s="359">
        <f>E21-Parecer!H60</f>
        <v>0</v>
      </c>
      <c r="R21" s="358">
        <f>((E21*L23)+E21)-L21</f>
        <v>0</v>
      </c>
    </row>
    <row r="22" spans="1:18" ht="7.5" customHeight="1" x14ac:dyDescent="0.25">
      <c r="A22" s="353"/>
      <c r="B22" s="377"/>
      <c r="C22" s="377"/>
      <c r="D22" s="377"/>
      <c r="E22" s="377"/>
      <c r="F22" s="377"/>
      <c r="G22" s="377"/>
      <c r="H22" s="377"/>
      <c r="I22" s="377"/>
      <c r="J22" s="377"/>
      <c r="K22" s="377"/>
      <c r="L22" s="377"/>
      <c r="M22" s="377"/>
      <c r="N22" s="377"/>
      <c r="O22" s="354"/>
      <c r="Q22" s="348"/>
    </row>
    <row r="23" spans="1:18" ht="18.75" customHeight="1" x14ac:dyDescent="0.25">
      <c r="A23" s="353"/>
      <c r="B23" s="377"/>
      <c r="C23" s="377"/>
      <c r="D23" s="377"/>
      <c r="E23" s="377"/>
      <c r="F23" s="377"/>
      <c r="G23" s="549" t="s">
        <v>580</v>
      </c>
      <c r="H23" s="549"/>
      <c r="I23" s="549"/>
      <c r="J23" s="371"/>
      <c r="K23" s="378"/>
      <c r="L23" s="579"/>
      <c r="M23" s="579"/>
      <c r="N23" s="579"/>
      <c r="O23" s="354"/>
      <c r="Q23" s="360">
        <f>L23-Parecer!N73</f>
        <v>0</v>
      </c>
    </row>
    <row r="24" spans="1:18" ht="7.5" customHeight="1" x14ac:dyDescent="0.25">
      <c r="A24" s="353"/>
      <c r="B24" s="377"/>
      <c r="C24" s="377"/>
      <c r="D24" s="377"/>
      <c r="E24" s="377"/>
      <c r="F24" s="377"/>
      <c r="G24" s="377"/>
      <c r="H24" s="377"/>
      <c r="I24" s="377"/>
      <c r="J24" s="377"/>
      <c r="K24" s="377"/>
      <c r="L24" s="377"/>
      <c r="M24" s="377"/>
      <c r="N24" s="377"/>
      <c r="O24" s="354"/>
      <c r="Q24" s="348"/>
    </row>
    <row r="25" spans="1:18" ht="18.75" customHeight="1" x14ac:dyDescent="0.25">
      <c r="A25" s="353"/>
      <c r="B25" s="544" t="s">
        <v>582</v>
      </c>
      <c r="C25" s="544"/>
      <c r="D25" s="544"/>
      <c r="E25" s="378"/>
      <c r="F25" s="378"/>
      <c r="G25" s="378"/>
      <c r="H25" s="378"/>
      <c r="I25" s="378"/>
      <c r="J25" s="378"/>
      <c r="K25" s="378"/>
      <c r="L25" s="582"/>
      <c r="M25" s="582"/>
      <c r="N25" s="582"/>
      <c r="O25" s="354"/>
      <c r="Q25" s="360">
        <f>N25-Parecer!O63</f>
        <v>0</v>
      </c>
    </row>
    <row r="26" spans="1:18" ht="7.5" customHeight="1" x14ac:dyDescent="0.25">
      <c r="A26" s="353"/>
      <c r="B26" s="377"/>
      <c r="C26" s="377"/>
      <c r="D26" s="377"/>
      <c r="E26" s="377"/>
      <c r="F26" s="377"/>
      <c r="G26" s="377"/>
      <c r="H26" s="377"/>
      <c r="I26" s="377"/>
      <c r="J26" s="377"/>
      <c r="K26" s="377"/>
      <c r="L26" s="377"/>
      <c r="M26" s="377"/>
      <c r="N26" s="377"/>
      <c r="O26" s="354"/>
      <c r="Q26" s="348"/>
    </row>
    <row r="27" spans="1:18" ht="18.75" customHeight="1" x14ac:dyDescent="0.25">
      <c r="A27" s="353"/>
      <c r="B27" s="573" t="s">
        <v>583</v>
      </c>
      <c r="C27" s="573"/>
      <c r="D27" s="377"/>
      <c r="E27" s="377"/>
      <c r="F27" s="377"/>
      <c r="G27" s="377"/>
      <c r="H27" s="377"/>
      <c r="I27" s="377"/>
      <c r="J27" s="377"/>
      <c r="K27" s="377"/>
      <c r="L27" s="377"/>
      <c r="M27" s="377"/>
      <c r="N27" s="377"/>
      <c r="O27" s="354"/>
      <c r="Q27" s="348"/>
    </row>
    <row r="28" spans="1:18" ht="18.75" customHeight="1" x14ac:dyDescent="0.25">
      <c r="A28" s="353"/>
      <c r="B28" s="549" t="s">
        <v>607</v>
      </c>
      <c r="C28" s="549"/>
      <c r="D28" s="549"/>
      <c r="E28" s="384">
        <f>E19*L25</f>
        <v>0</v>
      </c>
      <c r="F28" s="377"/>
      <c r="G28" s="549" t="s">
        <v>608</v>
      </c>
      <c r="H28" s="549"/>
      <c r="I28" s="549"/>
      <c r="J28" s="549"/>
      <c r="K28" s="549"/>
      <c r="L28" s="556">
        <f>(E28*L23)+E28</f>
        <v>0</v>
      </c>
      <c r="M28" s="574"/>
      <c r="N28" s="574"/>
      <c r="O28" s="354"/>
      <c r="Q28" s="359">
        <f>E28-Parecer!H67</f>
        <v>0</v>
      </c>
    </row>
    <row r="29" spans="1:18" ht="18.75" customHeight="1" x14ac:dyDescent="0.25">
      <c r="A29" s="353"/>
      <c r="B29" s="373" t="s">
        <v>609</v>
      </c>
      <c r="C29" s="381"/>
      <c r="D29" s="381"/>
      <c r="E29" s="385">
        <f>E20*L25</f>
        <v>0</v>
      </c>
      <c r="F29" s="377"/>
      <c r="G29" s="551" t="s">
        <v>610</v>
      </c>
      <c r="H29" s="551"/>
      <c r="I29" s="551"/>
      <c r="J29" s="551"/>
      <c r="K29" s="551"/>
      <c r="L29" s="575">
        <f>(E29*L23)+E29</f>
        <v>0</v>
      </c>
      <c r="M29" s="576"/>
      <c r="N29" s="576"/>
      <c r="O29" s="354"/>
      <c r="Q29" s="359">
        <f>E29-Parecer!H68</f>
        <v>0</v>
      </c>
    </row>
    <row r="30" spans="1:18" ht="18.75" customHeight="1" x14ac:dyDescent="0.25">
      <c r="A30" s="353"/>
      <c r="B30" s="551" t="s">
        <v>611</v>
      </c>
      <c r="C30" s="551"/>
      <c r="D30" s="551"/>
      <c r="E30" s="386"/>
      <c r="F30" s="377"/>
      <c r="G30" s="551" t="s">
        <v>612</v>
      </c>
      <c r="H30" s="551"/>
      <c r="I30" s="551"/>
      <c r="J30" s="551"/>
      <c r="K30" s="551"/>
      <c r="L30" s="575">
        <f>(E30*L23)+E30</f>
        <v>0</v>
      </c>
      <c r="M30" s="576"/>
      <c r="N30" s="576"/>
      <c r="O30" s="354"/>
      <c r="Q30" s="359">
        <f>E30-Parecer!H69</f>
        <v>0</v>
      </c>
    </row>
    <row r="31" spans="1:18" ht="18.75" customHeight="1" x14ac:dyDescent="0.25">
      <c r="A31" s="353"/>
      <c r="B31" s="554" t="s">
        <v>600</v>
      </c>
      <c r="C31" s="554"/>
      <c r="D31" s="554"/>
      <c r="E31" s="383">
        <f>SUM(E28:E30)</f>
        <v>0</v>
      </c>
      <c r="F31" s="377"/>
      <c r="G31" s="554" t="s">
        <v>613</v>
      </c>
      <c r="H31" s="554"/>
      <c r="I31" s="554"/>
      <c r="J31" s="554"/>
      <c r="K31" s="554"/>
      <c r="L31" s="585">
        <f>SUM(L28:N30)</f>
        <v>0</v>
      </c>
      <c r="M31" s="586"/>
      <c r="N31" s="586"/>
      <c r="O31" s="354"/>
      <c r="Q31" s="359">
        <f>E31-Parecer!H70</f>
        <v>0</v>
      </c>
      <c r="R31" s="359">
        <f>(E21*L25)-E31</f>
        <v>0</v>
      </c>
    </row>
    <row r="32" spans="1:18" ht="5.25" customHeight="1" x14ac:dyDescent="0.25">
      <c r="A32" s="355"/>
      <c r="B32" s="349"/>
      <c r="C32" s="349"/>
      <c r="D32" s="349"/>
      <c r="E32" s="349"/>
      <c r="F32" s="349"/>
      <c r="G32" s="349"/>
      <c r="H32" s="349"/>
      <c r="I32" s="349"/>
      <c r="J32" s="349"/>
      <c r="K32" s="349"/>
      <c r="L32" s="349"/>
      <c r="M32" s="349"/>
      <c r="N32" s="349"/>
      <c r="O32" s="356"/>
    </row>
    <row r="33" spans="1:15" ht="37.5" customHeight="1" x14ac:dyDescent="0.25">
      <c r="B33" s="555" t="s">
        <v>199</v>
      </c>
      <c r="C33" s="555"/>
    </row>
    <row r="34" spans="1:15" ht="5.25" customHeight="1" x14ac:dyDescent="0.25">
      <c r="A34" s="350"/>
      <c r="B34" s="351"/>
      <c r="C34" s="351"/>
      <c r="D34" s="351"/>
      <c r="E34" s="351"/>
      <c r="F34" s="351"/>
      <c r="G34" s="351"/>
      <c r="H34" s="351"/>
      <c r="I34" s="351"/>
      <c r="J34" s="351"/>
      <c r="K34" s="351"/>
      <c r="L34" s="351"/>
      <c r="M34" s="351"/>
      <c r="N34" s="351"/>
      <c r="O34" s="352"/>
    </row>
    <row r="35" spans="1:15" ht="18.75" customHeight="1" x14ac:dyDescent="0.25">
      <c r="A35" s="353"/>
      <c r="B35" s="375" t="s">
        <v>576</v>
      </c>
      <c r="C35" s="377"/>
      <c r="D35" s="377"/>
      <c r="E35" s="377"/>
      <c r="F35" s="377"/>
      <c r="G35" s="377"/>
      <c r="H35" s="377"/>
      <c r="I35" s="377"/>
      <c r="J35" s="377"/>
      <c r="K35" s="377"/>
      <c r="L35" s="377"/>
      <c r="M35" s="377"/>
      <c r="N35" s="377"/>
      <c r="O35" s="354"/>
    </row>
    <row r="36" spans="1:15" ht="15" customHeight="1" x14ac:dyDescent="0.25">
      <c r="A36" s="353"/>
      <c r="B36" s="549" t="s">
        <v>563</v>
      </c>
      <c r="C36" s="549"/>
      <c r="D36" s="378"/>
      <c r="E36" s="367"/>
      <c r="F36" s="387"/>
      <c r="G36" s="549" t="s">
        <v>567</v>
      </c>
      <c r="H36" s="549"/>
      <c r="I36" s="549"/>
      <c r="J36" s="549"/>
      <c r="K36" s="549"/>
      <c r="L36" s="550"/>
      <c r="M36" s="550"/>
      <c r="N36" s="550"/>
      <c r="O36" s="354"/>
    </row>
    <row r="37" spans="1:15" ht="18.75" customHeight="1" x14ac:dyDescent="0.25">
      <c r="A37" s="353"/>
      <c r="B37" s="549" t="s">
        <v>568</v>
      </c>
      <c r="C37" s="549"/>
      <c r="D37" s="378"/>
      <c r="E37" s="367"/>
      <c r="F37" s="387"/>
      <c r="G37" s="551" t="s">
        <v>569</v>
      </c>
      <c r="H37" s="551"/>
      <c r="I37" s="551"/>
      <c r="J37" s="551"/>
      <c r="K37" s="551"/>
      <c r="L37" s="552"/>
      <c r="M37" s="552"/>
      <c r="N37" s="552"/>
      <c r="O37" s="354"/>
    </row>
    <row r="38" spans="1:15" ht="18.75" customHeight="1" x14ac:dyDescent="0.25">
      <c r="A38" s="353"/>
      <c r="B38" s="549" t="s">
        <v>615</v>
      </c>
      <c r="C38" s="549"/>
      <c r="D38" s="378"/>
      <c r="E38" s="367"/>
      <c r="F38" s="387"/>
      <c r="G38" s="551" t="s">
        <v>614</v>
      </c>
      <c r="H38" s="551"/>
      <c r="I38" s="551"/>
      <c r="J38" s="551"/>
      <c r="K38" s="551"/>
      <c r="L38" s="552"/>
      <c r="M38" s="552"/>
      <c r="N38" s="552"/>
      <c r="O38" s="354"/>
    </row>
    <row r="39" spans="1:15" ht="18.75" customHeight="1" x14ac:dyDescent="0.25">
      <c r="A39" s="353"/>
      <c r="B39" s="375" t="s">
        <v>549</v>
      </c>
      <c r="C39" s="377"/>
      <c r="D39" s="377"/>
      <c r="E39" s="377"/>
      <c r="F39" s="377"/>
      <c r="G39" s="377"/>
      <c r="H39" s="377"/>
      <c r="I39" s="377"/>
      <c r="J39" s="377"/>
      <c r="K39" s="377"/>
      <c r="L39" s="377"/>
      <c r="M39" s="377"/>
      <c r="N39" s="377"/>
      <c r="O39" s="354"/>
    </row>
    <row r="40" spans="1:15" ht="15" customHeight="1" x14ac:dyDescent="0.25">
      <c r="A40" s="353"/>
      <c r="B40" s="549" t="s">
        <v>572</v>
      </c>
      <c r="C40" s="549"/>
      <c r="D40" s="378"/>
      <c r="E40" s="367"/>
      <c r="F40" s="387"/>
      <c r="G40" s="549" t="s">
        <v>573</v>
      </c>
      <c r="H40" s="549"/>
      <c r="I40" s="549"/>
      <c r="J40" s="549"/>
      <c r="K40" s="549"/>
      <c r="L40" s="550"/>
      <c r="M40" s="550"/>
      <c r="N40" s="550"/>
      <c r="O40" s="354"/>
    </row>
    <row r="41" spans="1:15" ht="18.75" customHeight="1" x14ac:dyDescent="0.25">
      <c r="A41" s="353"/>
      <c r="B41" s="549" t="s">
        <v>574</v>
      </c>
      <c r="C41" s="549"/>
      <c r="D41" s="378"/>
      <c r="E41" s="367"/>
      <c r="F41" s="387"/>
      <c r="G41" s="551" t="s">
        <v>575</v>
      </c>
      <c r="H41" s="551"/>
      <c r="I41" s="551"/>
      <c r="J41" s="551"/>
      <c r="K41" s="551"/>
      <c r="L41" s="552"/>
      <c r="M41" s="552"/>
      <c r="N41" s="552"/>
      <c r="O41" s="354"/>
    </row>
    <row r="42" spans="1:15" ht="18.75" customHeight="1" x14ac:dyDescent="0.25">
      <c r="A42" s="353"/>
      <c r="B42" s="375" t="s">
        <v>550</v>
      </c>
      <c r="C42" s="377"/>
      <c r="D42" s="377"/>
      <c r="E42" s="377"/>
      <c r="F42" s="377"/>
      <c r="G42" s="377"/>
      <c r="H42" s="377"/>
      <c r="I42" s="377"/>
      <c r="J42" s="377"/>
      <c r="K42" s="377"/>
      <c r="L42" s="377"/>
      <c r="M42" s="377"/>
      <c r="N42" s="377"/>
      <c r="O42" s="354"/>
    </row>
    <row r="43" spans="1:15" ht="15" customHeight="1" x14ac:dyDescent="0.25">
      <c r="A43" s="353"/>
      <c r="B43" s="549" t="s">
        <v>570</v>
      </c>
      <c r="C43" s="549"/>
      <c r="D43" s="378"/>
      <c r="E43" s="367"/>
      <c r="F43" s="387"/>
      <c r="G43" s="549" t="s">
        <v>577</v>
      </c>
      <c r="H43" s="549"/>
      <c r="I43" s="549"/>
      <c r="J43" s="549"/>
      <c r="K43" s="549"/>
      <c r="L43" s="550"/>
      <c r="M43" s="550"/>
      <c r="N43" s="550"/>
      <c r="O43" s="354"/>
    </row>
    <row r="44" spans="1:15" ht="18.75" customHeight="1" x14ac:dyDescent="0.25">
      <c r="A44" s="353"/>
      <c r="B44" s="549" t="s">
        <v>578</v>
      </c>
      <c r="C44" s="549"/>
      <c r="D44" s="378"/>
      <c r="E44" s="367"/>
      <c r="F44" s="387"/>
      <c r="G44" s="551" t="s">
        <v>579</v>
      </c>
      <c r="H44" s="551"/>
      <c r="I44" s="551"/>
      <c r="J44" s="551"/>
      <c r="K44" s="551"/>
      <c r="L44" s="552"/>
      <c r="M44" s="552"/>
      <c r="N44" s="552"/>
      <c r="O44" s="354"/>
    </row>
    <row r="45" spans="1:15" ht="5.25" customHeight="1" x14ac:dyDescent="0.25">
      <c r="A45" s="355"/>
      <c r="B45" s="349"/>
      <c r="C45" s="349"/>
      <c r="D45" s="349"/>
      <c r="E45" s="349"/>
      <c r="F45" s="349"/>
      <c r="G45" s="349"/>
      <c r="H45" s="349"/>
      <c r="I45" s="349"/>
      <c r="J45" s="349"/>
      <c r="K45" s="349"/>
      <c r="L45" s="349"/>
      <c r="M45" s="349"/>
      <c r="N45" s="349"/>
      <c r="O45" s="356"/>
    </row>
    <row r="46" spans="1:15" ht="37.5" customHeight="1" x14ac:dyDescent="0.25">
      <c r="B46" s="558" t="s">
        <v>562</v>
      </c>
      <c r="C46" s="558"/>
    </row>
    <row r="47" spans="1:15" ht="5.25" customHeight="1" x14ac:dyDescent="0.25">
      <c r="A47" s="350"/>
      <c r="B47" s="351"/>
      <c r="C47" s="351"/>
      <c r="D47" s="351"/>
      <c r="E47" s="351"/>
      <c r="F47" s="351"/>
      <c r="G47" s="351"/>
      <c r="H47" s="351"/>
      <c r="I47" s="351"/>
      <c r="J47" s="351"/>
      <c r="K47" s="351"/>
      <c r="L47" s="351"/>
      <c r="M47" s="351"/>
      <c r="N47" s="351"/>
      <c r="O47" s="352"/>
    </row>
    <row r="48" spans="1:15" ht="18.75" customHeight="1" x14ac:dyDescent="0.25">
      <c r="A48" s="353"/>
      <c r="B48" s="549" t="s">
        <v>677</v>
      </c>
      <c r="C48" s="549"/>
      <c r="D48" s="378"/>
      <c r="E48" s="384">
        <f>L31</f>
        <v>0</v>
      </c>
      <c r="F48" s="388"/>
      <c r="G48" s="377"/>
      <c r="H48" s="377"/>
      <c r="I48" s="377"/>
      <c r="J48" s="377"/>
      <c r="K48" s="377"/>
      <c r="L48" s="377"/>
      <c r="M48" s="377"/>
      <c r="N48" s="377"/>
      <c r="O48" s="354"/>
    </row>
    <row r="49" spans="1:17" ht="7.5" customHeight="1" x14ac:dyDescent="0.25">
      <c r="A49" s="353"/>
      <c r="B49" s="389"/>
      <c r="C49" s="390"/>
      <c r="D49" s="377"/>
      <c r="E49" s="377"/>
      <c r="F49" s="377"/>
      <c r="G49" s="377"/>
      <c r="H49" s="377"/>
      <c r="I49" s="377"/>
      <c r="J49" s="377"/>
      <c r="K49" s="377"/>
      <c r="L49" s="377"/>
      <c r="M49" s="377"/>
      <c r="N49" s="377"/>
      <c r="O49" s="354"/>
    </row>
    <row r="50" spans="1:17" ht="18.75" customHeight="1" x14ac:dyDescent="0.25">
      <c r="A50" s="353"/>
      <c r="B50" s="370" t="s">
        <v>672</v>
      </c>
      <c r="C50" s="391"/>
      <c r="D50" s="377"/>
      <c r="E50" s="370" t="s">
        <v>673</v>
      </c>
      <c r="F50" s="556">
        <f>IFERROR(C50*$L$25,0)</f>
        <v>0</v>
      </c>
      <c r="G50" s="556"/>
      <c r="H50" s="377"/>
      <c r="I50" s="370" t="s">
        <v>674</v>
      </c>
      <c r="J50" s="577">
        <f>E48-F50</f>
        <v>0</v>
      </c>
      <c r="K50" s="577"/>
      <c r="L50" s="388"/>
      <c r="M50" s="392" t="s">
        <v>571</v>
      </c>
      <c r="N50" s="393"/>
      <c r="O50" s="354"/>
      <c r="Q50" s="359">
        <f>(E48-F50)-J50</f>
        <v>0</v>
      </c>
    </row>
    <row r="51" spans="1:17" ht="18" customHeight="1" x14ac:dyDescent="0.25">
      <c r="A51" s="353"/>
      <c r="B51" s="373" t="s">
        <v>672</v>
      </c>
      <c r="C51" s="394"/>
      <c r="D51" s="377"/>
      <c r="E51" s="370" t="s">
        <v>673</v>
      </c>
      <c r="F51" s="556">
        <f>IFERROR(C51*$L$25,0)</f>
        <v>0</v>
      </c>
      <c r="G51" s="556"/>
      <c r="H51" s="377"/>
      <c r="I51" s="370" t="s">
        <v>675</v>
      </c>
      <c r="J51" s="557">
        <v>0</v>
      </c>
      <c r="K51" s="557"/>
      <c r="L51" s="388"/>
      <c r="M51" s="392" t="s">
        <v>571</v>
      </c>
      <c r="N51" s="393"/>
      <c r="O51" s="354"/>
      <c r="Q51" s="359">
        <f>(E48-(F50+F51)-J51)</f>
        <v>0</v>
      </c>
    </row>
    <row r="52" spans="1:17" ht="18" customHeight="1" x14ac:dyDescent="0.25">
      <c r="A52" s="353"/>
      <c r="B52" s="373" t="s">
        <v>672</v>
      </c>
      <c r="C52" s="394"/>
      <c r="D52" s="377"/>
      <c r="E52" s="370" t="s">
        <v>673</v>
      </c>
      <c r="F52" s="556">
        <f>IFERROR(C52*$L$25,0)</f>
        <v>0</v>
      </c>
      <c r="G52" s="556"/>
      <c r="H52" s="377"/>
      <c r="I52" s="370" t="s">
        <v>675</v>
      </c>
      <c r="J52" s="557">
        <v>0</v>
      </c>
      <c r="K52" s="557"/>
      <c r="L52" s="388"/>
      <c r="M52" s="392" t="s">
        <v>571</v>
      </c>
      <c r="N52" s="393"/>
      <c r="O52" s="354"/>
    </row>
    <row r="53" spans="1:17" ht="18" customHeight="1" x14ac:dyDescent="0.25">
      <c r="A53" s="353"/>
      <c r="B53" s="373" t="s">
        <v>672</v>
      </c>
      <c r="C53" s="394"/>
      <c r="D53" s="377"/>
      <c r="E53" s="370" t="s">
        <v>673</v>
      </c>
      <c r="F53" s="556">
        <f>IFERROR(C53*$L$25,0)</f>
        <v>0</v>
      </c>
      <c r="G53" s="556"/>
      <c r="H53" s="377"/>
      <c r="I53" s="370" t="s">
        <v>675</v>
      </c>
      <c r="J53" s="557">
        <f>J52-F53</f>
        <v>0</v>
      </c>
      <c r="K53" s="557"/>
      <c r="L53" s="388"/>
      <c r="M53" s="392" t="s">
        <v>571</v>
      </c>
      <c r="N53" s="393"/>
      <c r="O53" s="354"/>
    </row>
    <row r="54" spans="1:17" ht="18" customHeight="1" x14ac:dyDescent="0.25">
      <c r="A54" s="353"/>
      <c r="B54" s="373" t="s">
        <v>672</v>
      </c>
      <c r="C54" s="394"/>
      <c r="D54" s="377"/>
      <c r="E54" s="370" t="s">
        <v>673</v>
      </c>
      <c r="F54" s="556">
        <f>IFERROR(C54*$L$25,0)</f>
        <v>0</v>
      </c>
      <c r="G54" s="556"/>
      <c r="H54" s="377"/>
      <c r="I54" s="370" t="s">
        <v>675</v>
      </c>
      <c r="J54" s="557">
        <f>J53-F54</f>
        <v>0</v>
      </c>
      <c r="K54" s="557"/>
      <c r="L54" s="388"/>
      <c r="M54" s="392" t="s">
        <v>571</v>
      </c>
      <c r="N54" s="393"/>
      <c r="O54" s="354"/>
    </row>
    <row r="55" spans="1:17" ht="7.5" customHeight="1" x14ac:dyDescent="0.25">
      <c r="A55" s="353"/>
      <c r="B55" s="377"/>
      <c r="C55" s="377"/>
      <c r="D55" s="377"/>
      <c r="E55" s="377"/>
      <c r="F55" s="377"/>
      <c r="G55" s="377"/>
      <c r="H55" s="377"/>
      <c r="I55" s="377"/>
      <c r="J55" s="377"/>
      <c r="K55" s="377"/>
      <c r="L55" s="377"/>
      <c r="M55" s="377"/>
      <c r="N55" s="377"/>
      <c r="O55" s="354"/>
    </row>
    <row r="56" spans="1:17" ht="18.75" customHeight="1" x14ac:dyDescent="0.25">
      <c r="A56" s="353"/>
      <c r="B56" s="544" t="s">
        <v>676</v>
      </c>
      <c r="C56" s="544"/>
      <c r="D56" s="544"/>
      <c r="E56" s="395"/>
      <c r="F56" s="384"/>
      <c r="G56" s="544"/>
      <c r="H56" s="544"/>
      <c r="I56" s="544"/>
      <c r="J56" s="544"/>
      <c r="K56" s="544"/>
      <c r="L56" s="378"/>
      <c r="M56" s="571">
        <f>(F50*L23)+F50</f>
        <v>0</v>
      </c>
      <c r="N56" s="571"/>
      <c r="O56" s="354"/>
      <c r="Q56" s="359">
        <f>(M56-(F50*L23))-(E48-J50)</f>
        <v>0</v>
      </c>
    </row>
    <row r="57" spans="1:17" ht="5.25" customHeight="1" x14ac:dyDescent="0.25">
      <c r="A57" s="355"/>
      <c r="B57" s="349"/>
      <c r="C57" s="349"/>
      <c r="D57" s="349"/>
      <c r="E57" s="349"/>
      <c r="F57" s="349"/>
      <c r="G57" s="349"/>
      <c r="H57" s="349"/>
      <c r="I57" s="349"/>
      <c r="J57" s="349"/>
      <c r="K57" s="349"/>
      <c r="L57" s="349"/>
      <c r="M57" s="349"/>
      <c r="N57" s="349"/>
      <c r="O57" s="356"/>
    </row>
    <row r="58" spans="1:17" ht="37.5" customHeight="1" x14ac:dyDescent="0.25">
      <c r="B58" s="357" t="s">
        <v>306</v>
      </c>
      <c r="Q58" s="406"/>
    </row>
    <row r="59" spans="1:17" ht="5.25" customHeight="1" x14ac:dyDescent="0.25">
      <c r="A59" s="350"/>
      <c r="B59" s="351"/>
      <c r="C59" s="351"/>
      <c r="D59" s="351"/>
      <c r="E59" s="351"/>
      <c r="F59" s="351"/>
      <c r="G59" s="351"/>
      <c r="H59" s="351"/>
      <c r="I59" s="351"/>
      <c r="J59" s="351"/>
      <c r="K59" s="351"/>
      <c r="L59" s="351"/>
      <c r="M59" s="351"/>
      <c r="N59" s="351"/>
      <c r="O59" s="352"/>
    </row>
    <row r="60" spans="1:17" ht="18.75" customHeight="1" x14ac:dyDescent="0.25">
      <c r="A60" s="353"/>
      <c r="B60" s="375" t="s">
        <v>593</v>
      </c>
      <c r="C60" s="377"/>
      <c r="D60" s="377"/>
      <c r="E60" s="377"/>
      <c r="F60" s="377"/>
      <c r="G60" s="377"/>
      <c r="H60" s="377"/>
      <c r="I60" s="377"/>
      <c r="J60" s="377"/>
      <c r="K60" s="377"/>
      <c r="L60" s="377"/>
      <c r="M60" s="377"/>
      <c r="N60" s="377"/>
      <c r="O60" s="354"/>
    </row>
    <row r="61" spans="1:17" ht="63.75" customHeight="1" x14ac:dyDescent="0.25">
      <c r="A61" s="353"/>
      <c r="B61" s="545"/>
      <c r="C61" s="545"/>
      <c r="D61" s="545"/>
      <c r="E61" s="545"/>
      <c r="F61" s="545"/>
      <c r="G61" s="545"/>
      <c r="H61" s="545"/>
      <c r="I61" s="545"/>
      <c r="J61" s="545"/>
      <c r="K61" s="545"/>
      <c r="L61" s="545"/>
      <c r="M61" s="545"/>
      <c r="N61" s="545"/>
      <c r="O61" s="354"/>
    </row>
    <row r="62" spans="1:17" ht="7.5" customHeight="1" x14ac:dyDescent="0.25">
      <c r="A62" s="353"/>
      <c r="O62" s="354"/>
    </row>
    <row r="63" spans="1:17" ht="37.5" customHeight="1" x14ac:dyDescent="0.25">
      <c r="A63" s="353"/>
      <c r="E63" s="396" t="s">
        <v>513</v>
      </c>
      <c r="G63" s="546"/>
      <c r="H63" s="547"/>
      <c r="I63" s="547"/>
      <c r="J63" s="547"/>
      <c r="K63" s="547"/>
      <c r="L63" s="547"/>
      <c r="M63" s="547"/>
      <c r="N63" s="548"/>
      <c r="O63" s="354"/>
    </row>
    <row r="64" spans="1:17" ht="5.25" customHeight="1" x14ac:dyDescent="0.25">
      <c r="A64" s="355"/>
      <c r="B64" s="349"/>
      <c r="C64" s="349"/>
      <c r="D64" s="349"/>
      <c r="E64" s="349"/>
      <c r="F64" s="349"/>
      <c r="G64" s="349"/>
      <c r="H64" s="349"/>
      <c r="I64" s="349"/>
      <c r="J64" s="349"/>
      <c r="K64" s="349"/>
      <c r="L64" s="349"/>
      <c r="M64" s="349"/>
      <c r="N64" s="349"/>
      <c r="O64" s="356"/>
    </row>
    <row r="65" spans="1:15" ht="37.5" customHeight="1" x14ac:dyDescent="0.25">
      <c r="B65" s="357" t="s">
        <v>594</v>
      </c>
    </row>
    <row r="66" spans="1:15" ht="5.25" customHeight="1" x14ac:dyDescent="0.25">
      <c r="A66" s="350"/>
      <c r="B66" s="351"/>
      <c r="C66" s="351"/>
      <c r="D66" s="351"/>
      <c r="E66" s="351"/>
      <c r="F66" s="351"/>
      <c r="G66" s="351"/>
      <c r="H66" s="351"/>
      <c r="I66" s="351"/>
      <c r="J66" s="351"/>
      <c r="K66" s="351"/>
      <c r="L66" s="351"/>
      <c r="M66" s="351"/>
      <c r="N66" s="351"/>
      <c r="O66" s="352"/>
    </row>
    <row r="67" spans="1:15" ht="18.75" customHeight="1" x14ac:dyDescent="0.25">
      <c r="A67" s="353"/>
      <c r="B67" s="370" t="s">
        <v>595</v>
      </c>
      <c r="C67" s="384">
        <f>M56</f>
        <v>0</v>
      </c>
      <c r="D67" s="377"/>
      <c r="E67" s="549" t="s">
        <v>596</v>
      </c>
      <c r="F67" s="549"/>
      <c r="G67" s="572">
        <f>C11</f>
        <v>0</v>
      </c>
      <c r="H67" s="572"/>
      <c r="I67" s="377"/>
      <c r="J67" s="377"/>
      <c r="K67" s="377"/>
      <c r="L67" s="377"/>
      <c r="M67" s="377"/>
      <c r="N67" s="377"/>
      <c r="O67" s="354"/>
    </row>
    <row r="68" spans="1:15" ht="18.75" customHeight="1" x14ac:dyDescent="0.25">
      <c r="A68" s="353"/>
      <c r="B68" s="397" t="s">
        <v>598</v>
      </c>
      <c r="C68" s="377"/>
      <c r="D68" s="377"/>
      <c r="E68" s="377"/>
      <c r="F68" s="377"/>
      <c r="G68" s="377"/>
      <c r="H68" s="377"/>
      <c r="I68" s="377"/>
      <c r="J68" s="377"/>
      <c r="K68" s="377"/>
      <c r="L68" s="377"/>
      <c r="M68" s="377"/>
      <c r="N68" s="377"/>
      <c r="O68" s="354"/>
    </row>
    <row r="69" spans="1:15" ht="22.5" customHeight="1" x14ac:dyDescent="0.25">
      <c r="A69" s="353"/>
      <c r="B69" s="370" t="s">
        <v>146</v>
      </c>
      <c r="C69" s="365" t="s">
        <v>119</v>
      </c>
      <c r="D69" s="398"/>
      <c r="E69" s="377"/>
      <c r="F69" s="377"/>
      <c r="G69" s="562"/>
      <c r="H69" s="563"/>
      <c r="I69" s="563"/>
      <c r="J69" s="563"/>
      <c r="K69" s="563"/>
      <c r="L69" s="563"/>
      <c r="M69" s="563"/>
      <c r="N69" s="564"/>
      <c r="O69" s="354"/>
    </row>
    <row r="70" spans="1:15" ht="7.5" customHeight="1" x14ac:dyDescent="0.25">
      <c r="A70" s="353"/>
      <c r="B70" s="375"/>
      <c r="C70" s="399"/>
      <c r="D70" s="377"/>
      <c r="E70" s="377"/>
      <c r="F70" s="377"/>
      <c r="G70" s="565"/>
      <c r="H70" s="566"/>
      <c r="I70" s="566"/>
      <c r="J70" s="566"/>
      <c r="K70" s="566"/>
      <c r="L70" s="566"/>
      <c r="M70" s="566"/>
      <c r="N70" s="567"/>
      <c r="O70" s="354"/>
    </row>
    <row r="71" spans="1:15" ht="22.5" customHeight="1" x14ac:dyDescent="0.25">
      <c r="A71" s="353"/>
      <c r="B71" s="377"/>
      <c r="C71" s="365" t="s">
        <v>597</v>
      </c>
      <c r="D71" s="398"/>
      <c r="E71" s="377"/>
      <c r="F71" s="377"/>
      <c r="G71" s="568"/>
      <c r="H71" s="569"/>
      <c r="I71" s="569"/>
      <c r="J71" s="569"/>
      <c r="K71" s="569"/>
      <c r="L71" s="569"/>
      <c r="M71" s="569"/>
      <c r="N71" s="570"/>
      <c r="O71" s="354"/>
    </row>
    <row r="72" spans="1:15" ht="7.5" customHeight="1" x14ac:dyDescent="0.25">
      <c r="A72" s="353"/>
      <c r="B72" s="377"/>
      <c r="C72" s="377"/>
      <c r="D72" s="377"/>
      <c r="E72" s="377"/>
      <c r="F72" s="377"/>
      <c r="G72" s="377"/>
      <c r="H72" s="377"/>
      <c r="I72" s="377"/>
      <c r="J72" s="377"/>
      <c r="K72" s="377"/>
      <c r="L72" s="377"/>
      <c r="M72" s="377"/>
      <c r="N72" s="377"/>
      <c r="O72" s="354"/>
    </row>
    <row r="73" spans="1:15" ht="37.5" customHeight="1" x14ac:dyDescent="0.25">
      <c r="A73" s="353"/>
      <c r="B73" s="377"/>
      <c r="C73" s="377"/>
      <c r="D73" s="377"/>
      <c r="E73" s="396" t="s">
        <v>121</v>
      </c>
      <c r="F73" s="377"/>
      <c r="G73" s="559"/>
      <c r="H73" s="560"/>
      <c r="I73" s="560"/>
      <c r="J73" s="560"/>
      <c r="K73" s="560"/>
      <c r="L73" s="560"/>
      <c r="M73" s="560"/>
      <c r="N73" s="561"/>
      <c r="O73" s="354"/>
    </row>
    <row r="74" spans="1:15" ht="5.25" customHeight="1" x14ac:dyDescent="0.25">
      <c r="A74" s="355"/>
      <c r="B74" s="349"/>
      <c r="C74" s="349"/>
      <c r="D74" s="349"/>
      <c r="E74" s="349"/>
      <c r="F74" s="349"/>
      <c r="G74" s="349"/>
      <c r="H74" s="349"/>
      <c r="I74" s="349"/>
      <c r="J74" s="349"/>
      <c r="K74" s="349"/>
      <c r="L74" s="349"/>
      <c r="M74" s="349"/>
      <c r="N74" s="349"/>
      <c r="O74" s="356"/>
    </row>
  </sheetData>
  <sheetProtection algorithmName="SHA-512" hashValue="BkmTzMckePaM/WuTDTgkYKZfwB7uTgdXs+FLbsJI216mju/G7VvjOOqNGjUUaN13ib1Y8LI5NMKmp662z6mYRQ==" saltValue="a5p0pFgB24EIzf5kyUQJzA==" spinCount="100000" sheet="1" selectLockedCells="1"/>
  <mergeCells count="81">
    <mergeCell ref="B2:N2"/>
    <mergeCell ref="B3:N3"/>
    <mergeCell ref="L25:N25"/>
    <mergeCell ref="J53:K53"/>
    <mergeCell ref="J54:K54"/>
    <mergeCell ref="C8:N8"/>
    <mergeCell ref="C9:N9"/>
    <mergeCell ref="F11:G11"/>
    <mergeCell ref="I11:K11"/>
    <mergeCell ref="M11:N11"/>
    <mergeCell ref="B14:N14"/>
    <mergeCell ref="L31:N31"/>
    <mergeCell ref="E7:F7"/>
    <mergeCell ref="M7:N7"/>
    <mergeCell ref="J50:K50"/>
    <mergeCell ref="L43:N43"/>
    <mergeCell ref="L19:N19"/>
    <mergeCell ref="L20:N20"/>
    <mergeCell ref="L21:N21"/>
    <mergeCell ref="G23:I23"/>
    <mergeCell ref="L23:N23"/>
    <mergeCell ref="G19:I19"/>
    <mergeCell ref="G20:I20"/>
    <mergeCell ref="G21:I21"/>
    <mergeCell ref="L28:N28"/>
    <mergeCell ref="L29:N29"/>
    <mergeCell ref="L30:N30"/>
    <mergeCell ref="L36:N36"/>
    <mergeCell ref="L37:N37"/>
    <mergeCell ref="G31:K31"/>
    <mergeCell ref="B20:C20"/>
    <mergeCell ref="B21:C21"/>
    <mergeCell ref="B28:D28"/>
    <mergeCell ref="B30:D30"/>
    <mergeCell ref="B25:D25"/>
    <mergeCell ref="B27:C27"/>
    <mergeCell ref="G28:K28"/>
    <mergeCell ref="G29:K29"/>
    <mergeCell ref="G30:K30"/>
    <mergeCell ref="G73:N73"/>
    <mergeCell ref="G69:N71"/>
    <mergeCell ref="L41:N41"/>
    <mergeCell ref="F53:G53"/>
    <mergeCell ref="F54:G54"/>
    <mergeCell ref="G44:K44"/>
    <mergeCell ref="L44:N44"/>
    <mergeCell ref="J51:K51"/>
    <mergeCell ref="G56:K56"/>
    <mergeCell ref="M56:N56"/>
    <mergeCell ref="E67:F67"/>
    <mergeCell ref="G67:H67"/>
    <mergeCell ref="B33:C33"/>
    <mergeCell ref="B36:C36"/>
    <mergeCell ref="F50:G50"/>
    <mergeCell ref="F51:G51"/>
    <mergeCell ref="F52:G52"/>
    <mergeCell ref="G36:K36"/>
    <mergeCell ref="B43:C43"/>
    <mergeCell ref="G43:K43"/>
    <mergeCell ref="J52:K52"/>
    <mergeCell ref="B46:C46"/>
    <mergeCell ref="B48:C48"/>
    <mergeCell ref="G41:K41"/>
    <mergeCell ref="B44:C44"/>
    <mergeCell ref="B41:C41"/>
    <mergeCell ref="B1:N1"/>
    <mergeCell ref="M4:N4"/>
    <mergeCell ref="B56:D56"/>
    <mergeCell ref="B61:N61"/>
    <mergeCell ref="G63:N63"/>
    <mergeCell ref="B37:C37"/>
    <mergeCell ref="B38:C38"/>
    <mergeCell ref="B40:C40"/>
    <mergeCell ref="G40:K40"/>
    <mergeCell ref="L40:N40"/>
    <mergeCell ref="G37:K37"/>
    <mergeCell ref="L38:N38"/>
    <mergeCell ref="G38:K38"/>
    <mergeCell ref="B16:C16"/>
    <mergeCell ref="B19:C19"/>
    <mergeCell ref="B31:D31"/>
  </mergeCells>
  <conditionalFormatting sqref="B3:N3">
    <cfRule type="containsBlanks" dxfId="317" priority="8">
      <formula>LEN(TRIM(B3))=0</formula>
    </cfRule>
  </conditionalFormatting>
  <conditionalFormatting sqref="B14:N14">
    <cfRule type="containsBlanks" dxfId="316" priority="9">
      <formula>LEN(TRIM(B14))=0</formula>
    </cfRule>
  </conditionalFormatting>
  <conditionalFormatting sqref="B61:N61">
    <cfRule type="containsBlanks" dxfId="315" priority="5">
      <formula>LEN(TRIM(B61))=0</formula>
    </cfRule>
  </conditionalFormatting>
  <conditionalFormatting sqref="C7">
    <cfRule type="cellIs" dxfId="314" priority="22" operator="equal">
      <formula>0</formula>
    </cfRule>
  </conditionalFormatting>
  <conditionalFormatting sqref="C11:C12">
    <cfRule type="containsBlanks" dxfId="313" priority="11">
      <formula>LEN(TRIM(C11))=0</formula>
    </cfRule>
  </conditionalFormatting>
  <conditionalFormatting sqref="C50:C54">
    <cfRule type="containsBlanks" dxfId="312" priority="47">
      <formula>LEN(TRIM(C50))=0</formula>
    </cfRule>
  </conditionalFormatting>
  <conditionalFormatting sqref="C8:N9">
    <cfRule type="cellIs" dxfId="311" priority="16" operator="equal">
      <formula>0</formula>
    </cfRule>
  </conditionalFormatting>
  <conditionalFormatting sqref="E19:E20">
    <cfRule type="containsBlanks" dxfId="310" priority="32">
      <formula>LEN(TRIM(E19))=0</formula>
    </cfRule>
  </conditionalFormatting>
  <conditionalFormatting sqref="E30">
    <cfRule type="containsBlanks" dxfId="309" priority="25">
      <formula>LEN(TRIM(E30))=0</formula>
    </cfRule>
  </conditionalFormatting>
  <conditionalFormatting sqref="E36:E38">
    <cfRule type="containsBlanks" dxfId="308" priority="43">
      <formula>LEN(TRIM(E36))=0</formula>
    </cfRule>
  </conditionalFormatting>
  <conditionalFormatting sqref="E40:E41">
    <cfRule type="containsBlanks" dxfId="307" priority="38">
      <formula>LEN(TRIM(E40))=0</formula>
    </cfRule>
  </conditionalFormatting>
  <conditionalFormatting sqref="E43:E44">
    <cfRule type="containsBlanks" dxfId="306" priority="34">
      <formula>LEN(TRIM(E43))=0</formula>
    </cfRule>
  </conditionalFormatting>
  <conditionalFormatting sqref="F12">
    <cfRule type="containsBlanks" dxfId="305" priority="10">
      <formula>LEN(TRIM(F12))=0</formula>
    </cfRule>
  </conditionalFormatting>
  <conditionalFormatting sqref="F11:G11">
    <cfRule type="containsBlanks" dxfId="304" priority="13">
      <formula>LEN(TRIM(F11))=0</formula>
    </cfRule>
  </conditionalFormatting>
  <conditionalFormatting sqref="G67:H67">
    <cfRule type="cellIs" dxfId="303" priority="3" operator="equal">
      <formula>0</formula>
    </cfRule>
  </conditionalFormatting>
  <conditionalFormatting sqref="I7">
    <cfRule type="containsBlanks" dxfId="302" priority="19">
      <formula>LEN(TRIM(I7))=0</formula>
    </cfRule>
  </conditionalFormatting>
  <conditionalFormatting sqref="L36:L38">
    <cfRule type="containsBlanks" dxfId="301" priority="41">
      <formula>LEN(TRIM(L36))=0</formula>
    </cfRule>
  </conditionalFormatting>
  <conditionalFormatting sqref="L40:L41">
    <cfRule type="containsBlanks" dxfId="300" priority="37">
      <formula>LEN(TRIM(L40))=0</formula>
    </cfRule>
  </conditionalFormatting>
  <conditionalFormatting sqref="L43:L44">
    <cfRule type="containsBlanks" dxfId="299" priority="33">
      <formula>LEN(TRIM(L43))=0</formula>
    </cfRule>
  </conditionalFormatting>
  <conditionalFormatting sqref="L23:N23">
    <cfRule type="containsBlanks" dxfId="298" priority="31">
      <formula>LEN(TRIM(L23))=0</formula>
    </cfRule>
  </conditionalFormatting>
  <conditionalFormatting sqref="L25:N25">
    <cfRule type="containsBlanks" dxfId="297" priority="7">
      <formula>LEN(TRIM(L25))=0</formula>
    </cfRule>
  </conditionalFormatting>
  <conditionalFormatting sqref="M7:N7">
    <cfRule type="containsBlanks" dxfId="296" priority="18">
      <formula>LEN(TRIM(M7))=0</formula>
    </cfRule>
  </conditionalFormatting>
  <conditionalFormatting sqref="M11:N11">
    <cfRule type="containsBlanks" dxfId="295" priority="12">
      <formula>LEN(TRIM(M11))=0</formula>
    </cfRule>
  </conditionalFormatting>
  <conditionalFormatting sqref="N50:N54">
    <cfRule type="containsBlanks" dxfId="294" priority="46">
      <formula>LEN(TRIM(N50))=0</formula>
    </cfRule>
  </conditionalFormatting>
  <conditionalFormatting sqref="Q19:Q21">
    <cfRule type="cellIs" dxfId="293" priority="30" operator="notEqual">
      <formula>0</formula>
    </cfRule>
  </conditionalFormatting>
  <conditionalFormatting sqref="Q23">
    <cfRule type="cellIs" dxfId="292" priority="28" operator="notEqual">
      <formula>0</formula>
    </cfRule>
  </conditionalFormatting>
  <conditionalFormatting sqref="Q25">
    <cfRule type="cellIs" dxfId="291" priority="26" operator="notEqual">
      <formula>0</formula>
    </cfRule>
  </conditionalFormatting>
  <conditionalFormatting sqref="Q28:Q31">
    <cfRule type="cellIs" dxfId="290" priority="24" operator="notEqual">
      <formula>0</formula>
    </cfRule>
  </conditionalFormatting>
  <conditionalFormatting sqref="Q50:Q51">
    <cfRule type="cellIs" dxfId="289" priority="2" operator="notEqual">
      <formula>0</formula>
    </cfRule>
  </conditionalFormatting>
  <conditionalFormatting sqref="Q56">
    <cfRule type="cellIs" dxfId="288" priority="1" operator="notEqual">
      <formula>0</formula>
    </cfRule>
  </conditionalFormatting>
  <conditionalFormatting sqref="R21">
    <cfRule type="cellIs" dxfId="287" priority="29" operator="notEqual">
      <formula>0</formula>
    </cfRule>
  </conditionalFormatting>
  <conditionalFormatting sqref="R31">
    <cfRule type="cellIs" dxfId="286" priority="23" operator="notEqual">
      <formula>0</formula>
    </cfRule>
  </conditionalFormatting>
  <printOptions horizontalCentered="1"/>
  <pageMargins left="0.51181102362204722" right="0.51181102362204722" top="1.0629921259842521" bottom="0.27559055118110237" header="0.31496062992125984" footer="0.31496062992125984"/>
  <pageSetup paperSize="9" scale="65" orientation="portrait" r:id="rId1"/>
  <headerFooter>
    <oddHeader xml:space="preserve">&amp;C&amp;"Calibri,Normal"&amp;K000000&amp;G
&amp;7MINISTÉRIO DAS FINANÇAS
&amp;11&amp;K892432FUNDO DE REABILITAÇÃO E CONSERVAÇÃO PATRIMONIAL
&amp;12
</oddHeader>
    <oddFooter>&amp;C&amp;"Calibri,Negrito"&amp;8&amp;K000000&amp;P&amp;"Calibri,Normal" | &amp;N</oddFooter>
  </headerFooter>
  <rowBreaks count="1" manualBreakCount="1">
    <brk id="57" max="14" man="1"/>
  </rowBreaks>
  <legacyDrawingHF r:id="rId2"/>
  <extLst>
    <ext xmlns:x14="http://schemas.microsoft.com/office/spreadsheetml/2009/9/main" uri="{CCE6A557-97BC-4b89-ADB6-D9C93CAAB3DF}">
      <x14:dataValidations xmlns:xm="http://schemas.microsoft.com/office/excel/2006/main" count="5">
        <x14:dataValidation type="list" allowBlank="1" showInputMessage="1" showErrorMessage="1" xr:uid="{A357EB7E-67DD-43E2-ACD9-2AA483D78A14}">
          <x14:formula1>
            <xm:f>Bases!$A$50:$A$61</xm:f>
          </x14:formula1>
          <xm:sqref>C11</xm:sqref>
        </x14:dataValidation>
        <x14:dataValidation type="list" allowBlank="1" showInputMessage="1" showErrorMessage="1" xr:uid="{EB0FF3B2-E061-4BA3-B199-7DE63789CDF2}">
          <x14:formula1>
            <xm:f>Bases!$A$39:$A$41</xm:f>
          </x14:formula1>
          <xm:sqref>E36:E38 E40:E41 L36:L38 L40:L41 L43:L44 E43:E44</xm:sqref>
        </x14:dataValidation>
        <x14:dataValidation type="list" allowBlank="1" showInputMessage="1" showErrorMessage="1" xr:uid="{66E3620A-595D-4C0F-969F-BFB079183CA9}">
          <x14:formula1>
            <xm:f>Bases!$B$41:$B$43</xm:f>
          </x14:formula1>
          <xm:sqref>L23:N23</xm:sqref>
        </x14:dataValidation>
        <x14:dataValidation type="list" allowBlank="1" showInputMessage="1" showErrorMessage="1" xr:uid="{E59415EF-AA67-4F23-B6E7-1D54D1D89968}">
          <x14:formula1>
            <xm:f>Bases!$A$45:$A$47</xm:f>
          </x14:formula1>
          <xm:sqref>B3:N3</xm:sqref>
        </x14:dataValidation>
        <x14:dataValidation type="list" allowBlank="1" showInputMessage="1" showErrorMessage="1" xr:uid="{158E5699-068F-4F50-9DA2-17A62671F0B6}">
          <x14:formula1>
            <xm:f>Bases!$A$50:$A$62</xm:f>
          </x14:formula1>
          <xm:sqref>N50:N54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4CD225-0A92-0C4B-9633-59A483DEAC54}">
  <dimension ref="A1:Y108"/>
  <sheetViews>
    <sheetView showGridLines="0" zoomScaleNormal="100" zoomScalePageLayoutView="120" workbookViewId="0">
      <selection activeCell="B2" sqref="B2:Q2"/>
    </sheetView>
  </sheetViews>
  <sheetFormatPr defaultColWidth="10.875" defaultRowHeight="21.95" customHeight="1" x14ac:dyDescent="0.2"/>
  <cols>
    <col min="1" max="1" width="0.875" style="1" customWidth="1"/>
    <col min="2" max="2" width="4.125" style="1" customWidth="1"/>
    <col min="3" max="3" width="19.375" style="1" customWidth="1"/>
    <col min="4" max="4" width="10.875" style="1" customWidth="1"/>
    <col min="5" max="5" width="3.75" style="1" customWidth="1"/>
    <col min="6" max="6" width="4.125" style="1" customWidth="1"/>
    <col min="7" max="7" width="1.125" style="1" customWidth="1"/>
    <col min="8" max="8" width="15" style="1" customWidth="1"/>
    <col min="9" max="9" width="4.125" style="1" customWidth="1"/>
    <col min="10" max="10" width="10.875" style="1" customWidth="1"/>
    <col min="11" max="12" width="4.125" style="1" customWidth="1"/>
    <col min="13" max="13" width="18.625" style="1" customWidth="1"/>
    <col min="14" max="14" width="2.5" style="1" customWidth="1"/>
    <col min="15" max="15" width="3.75" style="1" customWidth="1"/>
    <col min="16" max="16" width="10.875" style="1" customWidth="1"/>
    <col min="17" max="17" width="4.125" style="1" customWidth="1"/>
    <col min="18" max="18" width="0.875" style="1" customWidth="1"/>
    <col min="19" max="19" width="10.875" style="1"/>
    <col min="20" max="20" width="11.125" style="1" bestFit="1" customWidth="1"/>
    <col min="21" max="21" width="10.875" style="1"/>
    <col min="22" max="22" width="4.125" style="1" customWidth="1"/>
    <col min="23" max="23" width="13" style="1" bestFit="1" customWidth="1"/>
    <col min="24" max="24" width="10.875" style="1"/>
    <col min="25" max="25" width="11.125" style="1" bestFit="1" customWidth="1"/>
    <col min="26" max="16384" width="10.875" style="1"/>
  </cols>
  <sheetData>
    <row r="1" spans="1:24" ht="24" customHeight="1" x14ac:dyDescent="0.2">
      <c r="B1" s="619" t="s">
        <v>511</v>
      </c>
      <c r="C1" s="619"/>
      <c r="D1" s="619"/>
      <c r="E1" s="619"/>
      <c r="F1" s="619"/>
      <c r="G1" s="619"/>
      <c r="H1" s="619"/>
      <c r="I1" s="619"/>
      <c r="J1" s="619"/>
      <c r="K1" s="619"/>
      <c r="L1" s="619"/>
      <c r="M1" s="619"/>
      <c r="N1" s="619"/>
      <c r="O1" s="619"/>
      <c r="P1" s="619"/>
      <c r="Q1" s="619"/>
    </row>
    <row r="2" spans="1:24" s="47" customFormat="1" ht="30" customHeight="1" x14ac:dyDescent="0.25">
      <c r="B2" s="620"/>
      <c r="C2" s="620"/>
      <c r="D2" s="620"/>
      <c r="E2" s="620"/>
      <c r="F2" s="620"/>
      <c r="G2" s="620"/>
      <c r="H2" s="620"/>
      <c r="I2" s="620"/>
      <c r="J2" s="620"/>
      <c r="K2" s="620"/>
      <c r="L2" s="620"/>
      <c r="M2" s="620"/>
      <c r="N2" s="620"/>
      <c r="O2" s="620"/>
      <c r="P2" s="620"/>
      <c r="Q2" s="620"/>
      <c r="R2" s="105"/>
    </row>
    <row r="3" spans="1:24" ht="12.95" customHeight="1" x14ac:dyDescent="0.2"/>
    <row r="4" spans="1:24" ht="14.1" customHeight="1" x14ac:dyDescent="0.2">
      <c r="O4" s="625" t="s">
        <v>514</v>
      </c>
      <c r="P4" s="625"/>
      <c r="Q4" s="625"/>
      <c r="R4" s="222"/>
      <c r="S4" s="222"/>
      <c r="T4" s="222"/>
      <c r="U4" s="222"/>
      <c r="W4" s="151"/>
      <c r="X4" s="2"/>
    </row>
    <row r="5" spans="1:24" ht="22.5" customHeight="1" x14ac:dyDescent="0.25">
      <c r="C5" s="621" t="s">
        <v>110</v>
      </c>
      <c r="D5" s="621"/>
      <c r="E5" s="621"/>
    </row>
    <row r="6" spans="1:24" ht="5.0999999999999996" customHeight="1" x14ac:dyDescent="0.2">
      <c r="A6" s="10"/>
      <c r="B6" s="11"/>
      <c r="C6" s="122"/>
      <c r="D6" s="11"/>
      <c r="E6" s="11"/>
      <c r="F6" s="11"/>
      <c r="G6" s="11"/>
      <c r="H6" s="11"/>
      <c r="I6" s="11"/>
      <c r="J6" s="11"/>
      <c r="K6" s="11"/>
      <c r="L6" s="11"/>
      <c r="M6" s="11"/>
      <c r="N6" s="11"/>
      <c r="O6" s="11"/>
      <c r="P6" s="11"/>
      <c r="Q6" s="11"/>
      <c r="R6" s="12"/>
    </row>
    <row r="7" spans="1:24" ht="18" customHeight="1" x14ac:dyDescent="0.25">
      <c r="A7" s="13"/>
      <c r="C7" s="407" t="s">
        <v>5</v>
      </c>
      <c r="D7" s="550"/>
      <c r="E7" s="550"/>
      <c r="F7" s="408"/>
      <c r="G7" s="408"/>
      <c r="H7" s="602" t="s">
        <v>6</v>
      </c>
      <c r="I7" s="602"/>
      <c r="J7" s="627"/>
      <c r="K7" s="627"/>
      <c r="L7" s="408"/>
      <c r="M7" s="409"/>
      <c r="N7" s="375"/>
      <c r="O7" s="375"/>
      <c r="P7" s="623"/>
      <c r="Q7" s="623"/>
      <c r="R7" s="14"/>
    </row>
    <row r="8" spans="1:24" ht="18.75" customHeight="1" x14ac:dyDescent="0.25">
      <c r="A8" s="13"/>
      <c r="C8" s="410" t="s">
        <v>293</v>
      </c>
      <c r="D8" s="599"/>
      <c r="E8" s="599"/>
      <c r="F8" s="408"/>
      <c r="G8" s="408"/>
      <c r="H8" s="601" t="s">
        <v>405</v>
      </c>
      <c r="I8" s="601"/>
      <c r="J8" s="605"/>
      <c r="K8" s="605"/>
      <c r="L8" s="411"/>
      <c r="M8" s="412" t="s">
        <v>406</v>
      </c>
      <c r="N8" s="370"/>
      <c r="O8" s="370"/>
      <c r="P8" s="583"/>
      <c r="Q8" s="583"/>
      <c r="R8" s="14"/>
    </row>
    <row r="9" spans="1:24" ht="18.75" customHeight="1" x14ac:dyDescent="0.25">
      <c r="A9" s="13"/>
      <c r="B9" s="36"/>
      <c r="C9" s="412" t="s">
        <v>1</v>
      </c>
      <c r="D9" s="572">
        <f>FormulárioCandidatura!D9</f>
        <v>0</v>
      </c>
      <c r="E9" s="572"/>
      <c r="F9" s="572"/>
      <c r="G9" s="572"/>
      <c r="H9" s="572"/>
      <c r="I9" s="572"/>
      <c r="J9" s="572"/>
      <c r="K9" s="572"/>
      <c r="L9" s="572"/>
      <c r="M9" s="572"/>
      <c r="N9" s="572"/>
      <c r="O9" s="572"/>
      <c r="P9" s="572"/>
      <c r="Q9" s="572"/>
      <c r="R9" s="202"/>
      <c r="S9" s="214"/>
      <c r="T9" s="214"/>
      <c r="U9" s="214"/>
      <c r="V9" s="214"/>
      <c r="W9" s="214"/>
    </row>
    <row r="10" spans="1:24" ht="18.75" customHeight="1" x14ac:dyDescent="0.25">
      <c r="A10" s="13"/>
      <c r="B10" s="36"/>
      <c r="C10" s="601" t="s">
        <v>505</v>
      </c>
      <c r="D10" s="601"/>
      <c r="E10" s="381"/>
      <c r="F10" s="381"/>
      <c r="G10" s="381"/>
      <c r="H10" s="578">
        <f>FormulárioCandidatura!D10</f>
        <v>0</v>
      </c>
      <c r="I10" s="578"/>
      <c r="J10" s="578"/>
      <c r="K10" s="578"/>
      <c r="L10" s="578"/>
      <c r="M10" s="578"/>
      <c r="N10" s="578"/>
      <c r="O10" s="578"/>
      <c r="P10" s="578"/>
      <c r="Q10" s="578"/>
      <c r="R10" s="172"/>
      <c r="S10" s="171"/>
      <c r="T10" s="171"/>
      <c r="U10" s="171"/>
      <c r="V10" s="171"/>
      <c r="W10" s="171"/>
    </row>
    <row r="11" spans="1:24" ht="22.5" customHeight="1" x14ac:dyDescent="0.25">
      <c r="A11" s="13"/>
      <c r="B11" s="36"/>
      <c r="C11" s="413" t="s">
        <v>369</v>
      </c>
      <c r="D11" s="608">
        <f>FormulárioCandidatura!D11:F11</f>
        <v>0</v>
      </c>
      <c r="E11" s="608"/>
      <c r="F11" s="415"/>
      <c r="G11" s="415"/>
      <c r="H11" s="601" t="s">
        <v>320</v>
      </c>
      <c r="I11" s="601"/>
      <c r="J11" s="416">
        <f>FormulárioCandidatura!K11</f>
        <v>0</v>
      </c>
      <c r="K11" s="417" t="s">
        <v>91</v>
      </c>
      <c r="L11" s="418"/>
      <c r="M11" s="413" t="s">
        <v>295</v>
      </c>
      <c r="N11" s="373"/>
      <c r="O11" s="373"/>
      <c r="P11" s="603">
        <f>FormulárioCandidatura!R11</f>
        <v>0</v>
      </c>
      <c r="Q11" s="603"/>
      <c r="R11" s="173"/>
      <c r="S11" s="39"/>
      <c r="T11" s="39"/>
      <c r="U11" s="39"/>
      <c r="V11" s="607"/>
      <c r="W11" s="607"/>
    </row>
    <row r="12" spans="1:24" ht="24.95" customHeight="1" x14ac:dyDescent="0.25">
      <c r="A12" s="13"/>
      <c r="C12" s="609" t="s">
        <v>370</v>
      </c>
      <c r="D12" s="609"/>
      <c r="E12" s="387"/>
      <c r="F12" s="387"/>
      <c r="G12" s="387"/>
      <c r="H12" s="387"/>
      <c r="I12" s="387"/>
      <c r="J12" s="387"/>
      <c r="K12" s="387"/>
      <c r="L12" s="408"/>
      <c r="M12" s="408"/>
      <c r="N12" s="408"/>
      <c r="O12" s="408"/>
      <c r="P12" s="408"/>
      <c r="Q12" s="408"/>
      <c r="R12" s="14"/>
    </row>
    <row r="13" spans="1:24" ht="75" customHeight="1" x14ac:dyDescent="0.2">
      <c r="A13" s="13"/>
      <c r="C13" s="624">
        <f>AnexoRC!C10:Q10</f>
        <v>0</v>
      </c>
      <c r="D13" s="624"/>
      <c r="E13" s="624"/>
      <c r="F13" s="624"/>
      <c r="G13" s="624"/>
      <c r="H13" s="624"/>
      <c r="I13" s="624"/>
      <c r="J13" s="624"/>
      <c r="K13" s="624"/>
      <c r="L13" s="624"/>
      <c r="M13" s="624"/>
      <c r="N13" s="624"/>
      <c r="O13" s="624"/>
      <c r="P13" s="624"/>
      <c r="Q13" s="624"/>
      <c r="R13" s="14"/>
    </row>
    <row r="14" spans="1:24" ht="19.5" customHeight="1" x14ac:dyDescent="0.25">
      <c r="A14" s="13"/>
      <c r="C14" s="609" t="s">
        <v>371</v>
      </c>
      <c r="D14" s="609"/>
      <c r="E14" s="387"/>
      <c r="F14" s="387"/>
      <c r="G14" s="387"/>
      <c r="H14" s="387"/>
      <c r="I14" s="387"/>
      <c r="J14" s="387"/>
      <c r="K14" s="387"/>
      <c r="L14" s="408"/>
      <c r="M14" s="408"/>
      <c r="N14" s="408"/>
      <c r="O14" s="408"/>
      <c r="P14" s="408"/>
      <c r="Q14" s="408"/>
      <c r="R14" s="14"/>
    </row>
    <row r="15" spans="1:24" ht="69.75" customHeight="1" x14ac:dyDescent="0.2">
      <c r="A15" s="13"/>
      <c r="C15" s="624">
        <f>AnexoPRA!C9</f>
        <v>0</v>
      </c>
      <c r="D15" s="624"/>
      <c r="E15" s="624"/>
      <c r="F15" s="624"/>
      <c r="G15" s="624"/>
      <c r="H15" s="624"/>
      <c r="I15" s="624"/>
      <c r="J15" s="624"/>
      <c r="K15" s="624"/>
      <c r="L15" s="624"/>
      <c r="M15" s="624"/>
      <c r="N15" s="624"/>
      <c r="O15" s="624"/>
      <c r="P15" s="624"/>
      <c r="Q15" s="624"/>
      <c r="R15" s="14"/>
    </row>
    <row r="16" spans="1:24" ht="19.5" customHeight="1" x14ac:dyDescent="0.25">
      <c r="A16" s="13"/>
      <c r="C16" s="419" t="s">
        <v>195</v>
      </c>
      <c r="D16" s="387"/>
      <c r="E16" s="387"/>
      <c r="F16" s="387"/>
      <c r="G16" s="387"/>
      <c r="H16" s="387"/>
      <c r="I16" s="387"/>
      <c r="J16" s="387"/>
      <c r="K16" s="387"/>
      <c r="L16" s="408"/>
      <c r="M16" s="408"/>
      <c r="N16" s="408"/>
      <c r="O16" s="408"/>
      <c r="P16" s="408"/>
      <c r="Q16" s="408"/>
      <c r="R16" s="14"/>
    </row>
    <row r="17" spans="1:18" ht="90" customHeight="1" x14ac:dyDescent="0.2">
      <c r="A17" s="13"/>
      <c r="C17" s="584"/>
      <c r="D17" s="584"/>
      <c r="E17" s="584"/>
      <c r="F17" s="584"/>
      <c r="G17" s="584"/>
      <c r="H17" s="584"/>
      <c r="I17" s="584"/>
      <c r="J17" s="584"/>
      <c r="K17" s="584"/>
      <c r="L17" s="584"/>
      <c r="M17" s="584"/>
      <c r="N17" s="584"/>
      <c r="O17" s="584"/>
      <c r="P17" s="584"/>
      <c r="Q17" s="584"/>
      <c r="R17" s="14"/>
    </row>
    <row r="18" spans="1:18" ht="5.0999999999999996" customHeight="1" x14ac:dyDescent="0.25">
      <c r="A18" s="15"/>
      <c r="B18" s="16"/>
      <c r="C18" s="123"/>
      <c r="D18" s="124"/>
      <c r="E18" s="124"/>
      <c r="F18" s="124"/>
      <c r="G18" s="124"/>
      <c r="H18" s="124"/>
      <c r="I18" s="124"/>
      <c r="J18" s="124"/>
      <c r="K18" s="124"/>
      <c r="L18" s="16"/>
      <c r="M18" s="16"/>
      <c r="N18" s="16"/>
      <c r="O18" s="16"/>
      <c r="P18" s="16"/>
      <c r="Q18" s="16"/>
      <c r="R18" s="17"/>
    </row>
    <row r="19" spans="1:18" ht="22.5" customHeight="1" x14ac:dyDescent="0.25">
      <c r="C19" s="606" t="s">
        <v>294</v>
      </c>
      <c r="D19" s="606"/>
      <c r="E19" s="606"/>
      <c r="F19" s="7"/>
      <c r="G19" s="7"/>
      <c r="H19" s="7"/>
      <c r="I19" s="7"/>
      <c r="J19" s="7"/>
      <c r="K19" s="7"/>
    </row>
    <row r="20" spans="1:18" ht="5.0999999999999996" customHeight="1" x14ac:dyDescent="0.25">
      <c r="A20" s="10"/>
      <c r="B20" s="11"/>
      <c r="C20" s="127"/>
      <c r="D20" s="128"/>
      <c r="E20" s="128"/>
      <c r="F20" s="128"/>
      <c r="G20" s="128"/>
      <c r="H20" s="128"/>
      <c r="I20" s="128"/>
      <c r="J20" s="128"/>
      <c r="K20" s="128"/>
      <c r="L20" s="11"/>
      <c r="M20" s="11"/>
      <c r="N20" s="11"/>
      <c r="O20" s="11"/>
      <c r="P20" s="11"/>
      <c r="Q20" s="11"/>
      <c r="R20" s="12"/>
    </row>
    <row r="21" spans="1:18" ht="9.9499999999999993" customHeight="1" x14ac:dyDescent="0.25">
      <c r="A21" s="13"/>
      <c r="C21" s="51"/>
      <c r="D21" s="126"/>
      <c r="E21" s="126"/>
      <c r="F21" s="7"/>
      <c r="G21" s="7"/>
      <c r="H21" s="51"/>
      <c r="I21" s="51"/>
      <c r="J21" s="29"/>
      <c r="K21" s="7"/>
      <c r="R21" s="14"/>
    </row>
    <row r="22" spans="1:18" ht="18.75" customHeight="1" x14ac:dyDescent="0.25">
      <c r="A22" s="13"/>
      <c r="C22" s="602" t="s">
        <v>423</v>
      </c>
      <c r="D22" s="602"/>
      <c r="E22" s="574" t="str">
        <f>IF(H10=Bases!A1,"Sim",IF(H10=Bases!A3,"Sim","Não"))</f>
        <v>Não</v>
      </c>
      <c r="F22" s="574"/>
      <c r="G22" s="387"/>
      <c r="H22" s="602" t="s">
        <v>616</v>
      </c>
      <c r="I22" s="602"/>
      <c r="J22" s="602"/>
      <c r="K22" s="602"/>
      <c r="L22" s="602"/>
      <c r="M22" s="602"/>
      <c r="N22" s="371"/>
      <c r="O22" s="371"/>
      <c r="P22" s="556">
        <f>AnexoRC!E12</f>
        <v>0</v>
      </c>
      <c r="Q22" s="556"/>
      <c r="R22" s="14"/>
    </row>
    <row r="23" spans="1:18" ht="18.75" customHeight="1" x14ac:dyDescent="0.25">
      <c r="A23" s="13"/>
      <c r="C23" s="389"/>
      <c r="D23" s="387"/>
      <c r="E23" s="387"/>
      <c r="F23" s="387"/>
      <c r="G23" s="387"/>
      <c r="H23" s="601" t="s">
        <v>617</v>
      </c>
      <c r="I23" s="601"/>
      <c r="J23" s="601"/>
      <c r="K23" s="601"/>
      <c r="L23" s="601"/>
      <c r="M23" s="601"/>
      <c r="N23" s="380"/>
      <c r="O23" s="380"/>
      <c r="P23" s="575">
        <f>AnexoRC!J12:J12</f>
        <v>0</v>
      </c>
      <c r="Q23" s="575"/>
      <c r="R23" s="14"/>
    </row>
    <row r="24" spans="1:18" ht="18.75" customHeight="1" x14ac:dyDescent="0.25">
      <c r="A24" s="13"/>
      <c r="C24" s="389"/>
      <c r="D24" s="387"/>
      <c r="E24" s="387"/>
      <c r="F24" s="387"/>
      <c r="G24" s="387"/>
      <c r="H24" s="601" t="s">
        <v>618</v>
      </c>
      <c r="I24" s="601"/>
      <c r="J24" s="601"/>
      <c r="K24" s="601"/>
      <c r="L24" s="601"/>
      <c r="M24" s="601"/>
      <c r="N24" s="380"/>
      <c r="O24" s="380"/>
      <c r="P24" s="622" t="str">
        <f>IFERROR(P23/P22,"0%")</f>
        <v>0%</v>
      </c>
      <c r="Q24" s="622"/>
      <c r="R24" s="14"/>
    </row>
    <row r="25" spans="1:18" ht="9.9499999999999993" customHeight="1" x14ac:dyDescent="0.25">
      <c r="A25" s="13"/>
      <c r="C25" s="389"/>
      <c r="D25" s="387"/>
      <c r="E25" s="387"/>
      <c r="F25" s="387"/>
      <c r="G25" s="387"/>
      <c r="H25" s="389"/>
      <c r="I25" s="389"/>
      <c r="J25" s="389"/>
      <c r="K25" s="389"/>
      <c r="L25" s="420"/>
      <c r="M25" s="420"/>
      <c r="N25" s="420"/>
      <c r="O25" s="420"/>
      <c r="P25" s="420"/>
      <c r="Q25" s="420"/>
      <c r="R25" s="14"/>
    </row>
    <row r="26" spans="1:18" ht="19.5" customHeight="1" x14ac:dyDescent="0.25">
      <c r="A26" s="13"/>
      <c r="C26" s="602" t="s">
        <v>424</v>
      </c>
      <c r="D26" s="602"/>
      <c r="E26" s="421"/>
      <c r="F26" s="422" t="str">
        <f>IF(H10=Bases!A2,"Sim",IF(H10=Bases!A3,"Sim","Não"))</f>
        <v>Não</v>
      </c>
      <c r="G26" s="423"/>
      <c r="H26" s="602" t="s">
        <v>619</v>
      </c>
      <c r="I26" s="602"/>
      <c r="J26" s="602"/>
      <c r="K26" s="602"/>
      <c r="L26" s="602"/>
      <c r="M26" s="602"/>
      <c r="N26" s="371"/>
      <c r="O26" s="371"/>
      <c r="P26" s="556">
        <f>Parecer_AnexoPRA!D135</f>
        <v>0</v>
      </c>
      <c r="Q26" s="556"/>
      <c r="R26" s="14"/>
    </row>
    <row r="27" spans="1:18" ht="19.5" customHeight="1" x14ac:dyDescent="0.25">
      <c r="A27" s="13"/>
      <c r="C27" s="389"/>
      <c r="D27" s="387"/>
      <c r="E27" s="387"/>
      <c r="F27" s="387"/>
      <c r="G27" s="387"/>
      <c r="H27" s="601" t="s">
        <v>620</v>
      </c>
      <c r="I27" s="601"/>
      <c r="J27" s="601"/>
      <c r="K27" s="601"/>
      <c r="L27" s="601"/>
      <c r="M27" s="601"/>
      <c r="N27" s="380"/>
      <c r="O27" s="380"/>
      <c r="P27" s="575">
        <f>AnexoPRA!K11</f>
        <v>0</v>
      </c>
      <c r="Q27" s="575"/>
      <c r="R27" s="14"/>
    </row>
    <row r="28" spans="1:18" ht="19.5" customHeight="1" x14ac:dyDescent="0.25">
      <c r="A28" s="13"/>
      <c r="C28" s="389"/>
      <c r="D28" s="387"/>
      <c r="E28" s="387"/>
      <c r="F28" s="387"/>
      <c r="G28" s="387"/>
      <c r="H28" s="601" t="s">
        <v>621</v>
      </c>
      <c r="I28" s="601"/>
      <c r="J28" s="601"/>
      <c r="K28" s="601"/>
      <c r="L28" s="601"/>
      <c r="M28" s="601"/>
      <c r="N28" s="380"/>
      <c r="O28" s="380"/>
      <c r="P28" s="603">
        <f>AnexoPRA!Q11</f>
        <v>0</v>
      </c>
      <c r="Q28" s="603"/>
      <c r="R28" s="14"/>
    </row>
    <row r="29" spans="1:18" ht="19.5" customHeight="1" x14ac:dyDescent="0.25">
      <c r="A29" s="13"/>
      <c r="C29" s="389"/>
      <c r="D29" s="387"/>
      <c r="E29" s="387"/>
      <c r="F29" s="387"/>
      <c r="G29" s="387"/>
      <c r="H29" s="601" t="s">
        <v>622</v>
      </c>
      <c r="I29" s="601"/>
      <c r="J29" s="601"/>
      <c r="K29" s="601"/>
      <c r="L29" s="601"/>
      <c r="M29" s="601"/>
      <c r="N29" s="380"/>
      <c r="O29" s="380"/>
      <c r="P29" s="604">
        <f>AnexoPRA!K12</f>
        <v>0</v>
      </c>
      <c r="Q29" s="604"/>
      <c r="R29" s="14"/>
    </row>
    <row r="30" spans="1:18" ht="19.5" customHeight="1" x14ac:dyDescent="0.25">
      <c r="A30" s="13"/>
      <c r="C30" s="389"/>
      <c r="D30" s="387"/>
      <c r="E30" s="387"/>
      <c r="F30" s="387"/>
      <c r="G30" s="387"/>
      <c r="H30" s="601" t="s">
        <v>623</v>
      </c>
      <c r="I30" s="601"/>
      <c r="J30" s="601"/>
      <c r="K30" s="601"/>
      <c r="L30" s="601"/>
      <c r="M30" s="601"/>
      <c r="N30" s="380"/>
      <c r="O30" s="380"/>
      <c r="P30" s="603" t="str">
        <f>IFERROR(P29/P26,"0%")</f>
        <v>0%</v>
      </c>
      <c r="Q30" s="603"/>
      <c r="R30" s="14"/>
    </row>
    <row r="31" spans="1:18" ht="30" customHeight="1" x14ac:dyDescent="0.25">
      <c r="A31" s="13"/>
      <c r="C31" s="412" t="s">
        <v>624</v>
      </c>
      <c r="D31" s="424"/>
      <c r="E31" s="424"/>
      <c r="F31" s="403"/>
      <c r="G31" s="403"/>
      <c r="H31" s="421"/>
      <c r="I31" s="425"/>
      <c r="J31" s="425"/>
      <c r="K31" s="425"/>
      <c r="L31" s="425"/>
      <c r="M31" s="425"/>
      <c r="N31" s="371"/>
      <c r="O31" s="371"/>
      <c r="P31" s="577">
        <f>P22+P26</f>
        <v>0</v>
      </c>
      <c r="Q31" s="577"/>
      <c r="R31" s="14"/>
    </row>
    <row r="32" spans="1:18" ht="5.0999999999999996" customHeight="1" x14ac:dyDescent="0.25">
      <c r="A32" s="15"/>
      <c r="B32" s="16"/>
      <c r="C32" s="123"/>
      <c r="D32" s="124"/>
      <c r="E32" s="124"/>
      <c r="F32" s="124"/>
      <c r="G32" s="124"/>
      <c r="H32" s="124"/>
      <c r="I32" s="124"/>
      <c r="J32" s="124"/>
      <c r="K32" s="124"/>
      <c r="L32" s="16"/>
      <c r="M32" s="16"/>
      <c r="N32" s="16"/>
      <c r="O32" s="16"/>
      <c r="P32" s="16"/>
      <c r="Q32" s="16"/>
      <c r="R32" s="17"/>
    </row>
    <row r="33" spans="1:18" ht="22.5" customHeight="1" x14ac:dyDescent="0.25">
      <c r="C33" s="606" t="s">
        <v>12</v>
      </c>
      <c r="D33" s="606"/>
      <c r="E33" s="606"/>
      <c r="F33" s="606"/>
      <c r="G33" s="606"/>
      <c r="H33" s="606"/>
      <c r="I33" s="606"/>
      <c r="J33" s="606"/>
      <c r="K33" s="7"/>
    </row>
    <row r="34" spans="1:18" ht="5.0999999999999996" customHeight="1" x14ac:dyDescent="0.25">
      <c r="A34" s="10"/>
      <c r="B34" s="11"/>
      <c r="C34" s="127"/>
      <c r="D34" s="128"/>
      <c r="E34" s="128"/>
      <c r="F34" s="128"/>
      <c r="G34" s="128"/>
      <c r="H34" s="128"/>
      <c r="I34" s="128"/>
      <c r="J34" s="128"/>
      <c r="K34" s="128"/>
      <c r="L34" s="11"/>
      <c r="M34" s="11"/>
      <c r="N34" s="11"/>
      <c r="O34" s="11"/>
      <c r="P34" s="11"/>
      <c r="Q34" s="11"/>
      <c r="R34" s="12"/>
    </row>
    <row r="35" spans="1:18" ht="19.5" customHeight="1" x14ac:dyDescent="0.25">
      <c r="A35" s="13"/>
      <c r="C35" s="407" t="s">
        <v>296</v>
      </c>
      <c r="D35" s="574">
        <f>FormulárioCandidatura!D34</f>
        <v>0</v>
      </c>
      <c r="E35" s="574"/>
      <c r="F35" s="574"/>
      <c r="G35" s="574"/>
      <c r="H35" s="574"/>
      <c r="I35" s="574"/>
      <c r="J35" s="574"/>
      <c r="K35" s="574"/>
      <c r="L35" s="574"/>
      <c r="M35" s="574"/>
      <c r="N35" s="574"/>
      <c r="O35" s="574"/>
      <c r="P35" s="574"/>
      <c r="Q35" s="574"/>
      <c r="R35" s="14"/>
    </row>
    <row r="36" spans="1:18" ht="19.5" customHeight="1" x14ac:dyDescent="0.25">
      <c r="A36" s="13"/>
      <c r="C36" s="410" t="s">
        <v>300</v>
      </c>
      <c r="D36" s="600">
        <f>FormulárioCandidatura!P35</f>
        <v>0</v>
      </c>
      <c r="E36" s="600"/>
      <c r="F36" s="387"/>
      <c r="G36" s="387"/>
      <c r="H36" s="601" t="s">
        <v>297</v>
      </c>
      <c r="I36" s="601"/>
      <c r="J36" s="576">
        <f>FormulárioCandidatura!D35</f>
        <v>0</v>
      </c>
      <c r="K36" s="576"/>
      <c r="L36" s="576"/>
      <c r="M36" s="576"/>
      <c r="N36" s="576"/>
      <c r="O36" s="576"/>
      <c r="P36" s="576"/>
      <c r="Q36" s="576"/>
      <c r="R36" s="14"/>
    </row>
    <row r="37" spans="1:18" ht="9.9499999999999993" customHeight="1" x14ac:dyDescent="0.25">
      <c r="A37" s="13"/>
      <c r="C37" s="389"/>
      <c r="D37" s="426"/>
      <c r="E37" s="426"/>
      <c r="F37" s="387"/>
      <c r="G37" s="387"/>
      <c r="H37" s="389"/>
      <c r="I37" s="389"/>
      <c r="J37" s="387"/>
      <c r="K37" s="387"/>
      <c r="L37" s="387"/>
      <c r="M37" s="387"/>
      <c r="N37" s="387"/>
      <c r="O37" s="387"/>
      <c r="P37" s="387"/>
      <c r="Q37" s="387"/>
      <c r="R37" s="14"/>
    </row>
    <row r="38" spans="1:18" ht="19.5" customHeight="1" x14ac:dyDescent="0.25">
      <c r="A38" s="13"/>
      <c r="C38" s="602" t="s">
        <v>298</v>
      </c>
      <c r="D38" s="602"/>
      <c r="E38" s="574">
        <f>FormulárioCandidatura!D40</f>
        <v>0</v>
      </c>
      <c r="F38" s="574"/>
      <c r="G38" s="574"/>
      <c r="H38" s="574"/>
      <c r="I38" s="574"/>
      <c r="J38" s="574"/>
      <c r="K38" s="574"/>
      <c r="L38" s="574"/>
      <c r="M38" s="574"/>
      <c r="N38" s="574"/>
      <c r="O38" s="574"/>
      <c r="P38" s="574"/>
      <c r="Q38" s="574"/>
      <c r="R38" s="14"/>
    </row>
    <row r="39" spans="1:18" ht="19.5" customHeight="1" x14ac:dyDescent="0.25">
      <c r="A39" s="13"/>
      <c r="C39" s="410" t="s">
        <v>299</v>
      </c>
      <c r="D39" s="600">
        <f>FormulárioCandidatura!P40</f>
        <v>0</v>
      </c>
      <c r="E39" s="600"/>
      <c r="F39" s="387"/>
      <c r="G39" s="387"/>
      <c r="H39" s="601" t="s">
        <v>22</v>
      </c>
      <c r="I39" s="601"/>
      <c r="J39" s="576">
        <f>FormulárioCandidatura!D39</f>
        <v>0</v>
      </c>
      <c r="K39" s="576"/>
      <c r="L39" s="576"/>
      <c r="M39" s="576"/>
      <c r="N39" s="576"/>
      <c r="O39" s="576"/>
      <c r="P39" s="576"/>
      <c r="Q39" s="576"/>
      <c r="R39" s="14"/>
    </row>
    <row r="40" spans="1:18" ht="5.0999999999999996" customHeight="1" x14ac:dyDescent="0.25">
      <c r="A40" s="15"/>
      <c r="B40" s="16"/>
      <c r="C40" s="123"/>
      <c r="D40" s="129"/>
      <c r="E40" s="129"/>
      <c r="F40" s="124"/>
      <c r="G40" s="124"/>
      <c r="H40" s="123"/>
      <c r="I40" s="123"/>
      <c r="J40" s="124"/>
      <c r="K40" s="124"/>
      <c r="L40" s="124"/>
      <c r="M40" s="124"/>
      <c r="N40" s="124"/>
      <c r="O40" s="124"/>
      <c r="P40" s="124"/>
      <c r="Q40" s="124"/>
      <c r="R40" s="17"/>
    </row>
    <row r="41" spans="1:18" ht="22.5" customHeight="1" x14ac:dyDescent="0.25">
      <c r="C41" s="606" t="s">
        <v>46</v>
      </c>
      <c r="D41" s="606"/>
      <c r="E41" s="606"/>
      <c r="F41" s="606"/>
      <c r="G41" s="606"/>
      <c r="H41" s="606"/>
      <c r="I41" s="68"/>
      <c r="J41" s="7"/>
      <c r="K41" s="7"/>
      <c r="L41" s="7"/>
      <c r="M41" s="7"/>
      <c r="N41" s="7"/>
      <c r="O41" s="7"/>
      <c r="P41" s="7"/>
      <c r="Q41" s="7"/>
    </row>
    <row r="42" spans="1:18" ht="5.0999999999999996" customHeight="1" x14ac:dyDescent="0.25">
      <c r="A42" s="10"/>
      <c r="B42" s="11"/>
      <c r="C42" s="127"/>
      <c r="D42" s="130"/>
      <c r="E42" s="130"/>
      <c r="F42" s="128"/>
      <c r="G42" s="128"/>
      <c r="H42" s="127"/>
      <c r="I42" s="127"/>
      <c r="J42" s="128"/>
      <c r="K42" s="128"/>
      <c r="L42" s="128"/>
      <c r="M42" s="128"/>
      <c r="N42" s="128"/>
      <c r="O42" s="128"/>
      <c r="P42" s="128"/>
      <c r="Q42" s="128"/>
      <c r="R42" s="12"/>
    </row>
    <row r="43" spans="1:18" ht="19.5" customHeight="1" x14ac:dyDescent="0.25">
      <c r="A43" s="13"/>
      <c r="C43" s="407" t="s">
        <v>301</v>
      </c>
      <c r="D43" s="427">
        <f>FormulárioCandidatura!D47</f>
        <v>0</v>
      </c>
      <c r="E43" s="428"/>
      <c r="F43" s="615" t="s">
        <v>48</v>
      </c>
      <c r="G43" s="615"/>
      <c r="H43" s="615"/>
      <c r="I43" s="598">
        <f>FormulárioCandidatura!I47</f>
        <v>0</v>
      </c>
      <c r="J43" s="598"/>
      <c r="K43" s="598"/>
      <c r="L43" s="598"/>
      <c r="M43" s="598"/>
      <c r="N43" s="598"/>
      <c r="O43" s="598"/>
      <c r="P43" s="598"/>
      <c r="Q43" s="598"/>
      <c r="R43" s="14"/>
    </row>
    <row r="44" spans="1:18" ht="19.5" customHeight="1" x14ac:dyDescent="0.25">
      <c r="A44" s="13"/>
      <c r="C44" s="407" t="s">
        <v>51</v>
      </c>
      <c r="D44" s="598">
        <f>FormulárioCandidatura!D48</f>
        <v>0</v>
      </c>
      <c r="E44" s="598"/>
      <c r="F44" s="598"/>
      <c r="G44" s="598"/>
      <c r="H44" s="598"/>
      <c r="I44" s="598"/>
      <c r="J44" s="598"/>
      <c r="K44" s="598"/>
      <c r="L44" s="598"/>
      <c r="M44" s="598"/>
      <c r="N44" s="389"/>
      <c r="O44" s="410" t="s">
        <v>52</v>
      </c>
      <c r="P44" s="576">
        <f>FormulárioCandidatura!R48</f>
        <v>0</v>
      </c>
      <c r="Q44" s="576"/>
      <c r="R44" s="14"/>
    </row>
    <row r="45" spans="1:18" ht="19.5" customHeight="1" x14ac:dyDescent="0.25">
      <c r="A45" s="13"/>
      <c r="C45" s="410" t="s">
        <v>53</v>
      </c>
      <c r="D45" s="600">
        <f>FormulárioCandidatura!D49</f>
        <v>0</v>
      </c>
      <c r="E45" s="600"/>
      <c r="F45" s="387"/>
      <c r="G45" s="387"/>
      <c r="H45" s="614">
        <f>FormulárioCandidatura!G49</f>
        <v>0</v>
      </c>
      <c r="I45" s="614"/>
      <c r="J45" s="614"/>
      <c r="K45" s="614"/>
      <c r="L45" s="614"/>
      <c r="M45" s="614"/>
      <c r="N45" s="614"/>
      <c r="O45" s="614"/>
      <c r="P45" s="614"/>
      <c r="Q45" s="614"/>
      <c r="R45" s="14"/>
    </row>
    <row r="46" spans="1:18" ht="19.5" customHeight="1" x14ac:dyDescent="0.25">
      <c r="A46" s="13"/>
      <c r="C46" s="407" t="s">
        <v>54</v>
      </c>
      <c r="D46" s="598">
        <f>FormulárioCandidatura!D50</f>
        <v>0</v>
      </c>
      <c r="E46" s="598"/>
      <c r="F46" s="598"/>
      <c r="G46" s="598"/>
      <c r="H46" s="598"/>
      <c r="I46" s="389"/>
      <c r="J46" s="410" t="s">
        <v>55</v>
      </c>
      <c r="K46" s="576">
        <f>FormulárioCandidatura!M51</f>
        <v>0</v>
      </c>
      <c r="L46" s="576"/>
      <c r="M46" s="576"/>
      <c r="N46" s="576"/>
      <c r="O46" s="576"/>
      <c r="P46" s="576"/>
      <c r="Q46" s="576"/>
      <c r="R46" s="14"/>
    </row>
    <row r="47" spans="1:18" ht="19.5" customHeight="1" x14ac:dyDescent="0.25">
      <c r="A47" s="13"/>
      <c r="C47" s="410" t="s">
        <v>56</v>
      </c>
      <c r="D47" s="600">
        <f>FormulárioCandidatura!D51</f>
        <v>0</v>
      </c>
      <c r="E47" s="600"/>
      <c r="F47" s="600"/>
      <c r="G47" s="600"/>
      <c r="H47" s="600"/>
      <c r="I47" s="389"/>
      <c r="J47" s="410" t="s">
        <v>57</v>
      </c>
      <c r="K47" s="576">
        <f>FormulárioCandidatura!M50</f>
        <v>0</v>
      </c>
      <c r="L47" s="576"/>
      <c r="M47" s="576"/>
      <c r="N47" s="576"/>
      <c r="O47" s="576"/>
      <c r="P47" s="576"/>
      <c r="Q47" s="576"/>
      <c r="R47" s="14"/>
    </row>
    <row r="48" spans="1:18" ht="19.5" customHeight="1" x14ac:dyDescent="0.25">
      <c r="A48" s="13"/>
      <c r="C48" s="410" t="s">
        <v>309</v>
      </c>
      <c r="D48" s="600">
        <f>FormulárioCandidatura!D55</f>
        <v>0</v>
      </c>
      <c r="E48" s="600"/>
      <c r="F48" s="426"/>
      <c r="G48" s="426"/>
      <c r="H48" s="429" t="s">
        <v>310</v>
      </c>
      <c r="I48" s="574">
        <f>FormulárioCandidatura!I55</f>
        <v>0</v>
      </c>
      <c r="J48" s="574"/>
      <c r="K48" s="574"/>
      <c r="L48" s="387"/>
      <c r="M48" s="410" t="s">
        <v>78</v>
      </c>
      <c r="N48" s="380"/>
      <c r="O48" s="380"/>
      <c r="P48" s="576">
        <f>FormulárioCandidatura!M54</f>
        <v>0</v>
      </c>
      <c r="Q48" s="576"/>
      <c r="R48" s="14"/>
    </row>
    <row r="49" spans="1:25" ht="19.5" customHeight="1" x14ac:dyDescent="0.25">
      <c r="A49" s="13"/>
      <c r="C49" s="410" t="s">
        <v>311</v>
      </c>
      <c r="D49" s="600">
        <f>FormulárioCandidatura!D58</f>
        <v>0</v>
      </c>
      <c r="E49" s="600"/>
      <c r="F49" s="426"/>
      <c r="G49" s="426"/>
      <c r="H49" s="615" t="s">
        <v>312</v>
      </c>
      <c r="I49" s="615"/>
      <c r="J49" s="574">
        <f>FormulárioCandidatura!D57</f>
        <v>0</v>
      </c>
      <c r="K49" s="574"/>
      <c r="L49" s="574"/>
      <c r="M49" s="574"/>
      <c r="N49" s="574"/>
      <c r="O49" s="574"/>
      <c r="P49" s="574"/>
      <c r="Q49" s="574"/>
      <c r="R49" s="14"/>
    </row>
    <row r="50" spans="1:25" ht="19.5" customHeight="1" x14ac:dyDescent="0.25">
      <c r="A50" s="13"/>
      <c r="C50" s="410" t="s">
        <v>86</v>
      </c>
      <c r="D50" s="600">
        <f>FormulárioCandidatura!D60</f>
        <v>0</v>
      </c>
      <c r="E50" s="600"/>
      <c r="F50" s="387"/>
      <c r="G50" s="387"/>
      <c r="H50" s="601" t="s">
        <v>302</v>
      </c>
      <c r="I50" s="601"/>
      <c r="J50" s="576">
        <f>FormulárioCandidatura!J60</f>
        <v>0</v>
      </c>
      <c r="K50" s="576"/>
      <c r="L50" s="387"/>
      <c r="M50" s="601" t="s">
        <v>303</v>
      </c>
      <c r="N50" s="601"/>
      <c r="O50" s="380"/>
      <c r="P50" s="576">
        <f>FormulárioCandidatura!R60</f>
        <v>0</v>
      </c>
      <c r="Q50" s="576"/>
      <c r="R50" s="14"/>
    </row>
    <row r="51" spans="1:25" ht="5.0999999999999996" customHeight="1" x14ac:dyDescent="0.25">
      <c r="A51" s="15"/>
      <c r="B51" s="16"/>
      <c r="C51" s="123"/>
      <c r="D51" s="129"/>
      <c r="E51" s="129"/>
      <c r="F51" s="124"/>
      <c r="G51" s="124"/>
      <c r="H51" s="309"/>
      <c r="I51" s="123"/>
      <c r="J51" s="124"/>
      <c r="K51" s="124"/>
      <c r="L51" s="124"/>
      <c r="M51" s="124"/>
      <c r="N51" s="124"/>
      <c r="O51" s="124"/>
      <c r="P51" s="124"/>
      <c r="Q51" s="124"/>
      <c r="R51" s="17"/>
    </row>
    <row r="52" spans="1:25" ht="24.95" customHeight="1" x14ac:dyDescent="0.2">
      <c r="B52" s="626" t="s">
        <v>384</v>
      </c>
      <c r="C52" s="626"/>
      <c r="D52" s="626"/>
      <c r="E52" s="626"/>
      <c r="F52" s="626"/>
      <c r="G52" s="626"/>
      <c r="H52" s="626"/>
      <c r="I52" s="626"/>
      <c r="J52" s="626"/>
      <c r="K52" s="626"/>
      <c r="L52" s="626"/>
      <c r="M52" s="626"/>
      <c r="N52" s="626"/>
      <c r="O52" s="626"/>
      <c r="P52" s="626"/>
      <c r="Q52" s="626"/>
    </row>
    <row r="53" spans="1:25" ht="24.95" customHeight="1" x14ac:dyDescent="0.25">
      <c r="C53" s="51"/>
      <c r="D53" s="7"/>
      <c r="E53" s="7"/>
      <c r="F53" s="7"/>
      <c r="G53" s="7"/>
      <c r="H53" s="7"/>
      <c r="I53" s="7"/>
      <c r="J53" s="7"/>
      <c r="K53" s="7"/>
    </row>
    <row r="54" spans="1:25" ht="20.100000000000001" customHeight="1" x14ac:dyDescent="0.2"/>
    <row r="55" spans="1:25" ht="22.5" customHeight="1" x14ac:dyDescent="0.25">
      <c r="B55" s="34"/>
      <c r="C55" s="621" t="s">
        <v>304</v>
      </c>
      <c r="D55" s="621"/>
    </row>
    <row r="56" spans="1:25" ht="5.0999999999999996" customHeight="1" x14ac:dyDescent="0.2">
      <c r="A56" s="10"/>
      <c r="B56" s="11"/>
      <c r="C56" s="11"/>
      <c r="D56" s="11"/>
      <c r="E56" s="11"/>
      <c r="F56" s="11"/>
      <c r="G56" s="11"/>
      <c r="H56" s="11"/>
      <c r="I56" s="11"/>
      <c r="J56" s="11"/>
      <c r="K56" s="11"/>
      <c r="L56" s="11"/>
      <c r="M56" s="11"/>
      <c r="N56" s="11"/>
      <c r="O56" s="11"/>
      <c r="P56" s="11"/>
      <c r="Q56" s="11"/>
      <c r="R56" s="12"/>
      <c r="U56" s="199"/>
    </row>
    <row r="57" spans="1:25" ht="18.75" customHeight="1" x14ac:dyDescent="0.25">
      <c r="A57" s="13"/>
      <c r="B57" s="36"/>
      <c r="C57" s="635" t="s">
        <v>409</v>
      </c>
      <c r="D57" s="635"/>
      <c r="E57" s="635"/>
      <c r="F57" s="430"/>
      <c r="G57" s="430"/>
      <c r="H57" s="431"/>
      <c r="I57" s="431"/>
      <c r="J57" s="431"/>
      <c r="K57" s="431"/>
      <c r="L57" s="431"/>
      <c r="M57" s="431"/>
      <c r="N57" s="432"/>
      <c r="O57" s="432"/>
      <c r="P57" s="433"/>
      <c r="Q57" s="433"/>
      <c r="R57" s="14"/>
      <c r="T57" s="229" t="s">
        <v>410</v>
      </c>
      <c r="U57" s="200"/>
    </row>
    <row r="58" spans="1:25" ht="18.75" customHeight="1" x14ac:dyDescent="0.25">
      <c r="A58" s="13"/>
      <c r="B58" s="36"/>
      <c r="C58" s="602" t="s">
        <v>625</v>
      </c>
      <c r="D58" s="602"/>
      <c r="E58" s="371"/>
      <c r="F58" s="434"/>
      <c r="G58" s="434"/>
      <c r="H58" s="424">
        <f>Parecer_AnexoRC!J19</f>
        <v>0</v>
      </c>
      <c r="I58" s="433"/>
      <c r="J58" s="638" t="s">
        <v>626</v>
      </c>
      <c r="K58" s="638"/>
      <c r="L58" s="638"/>
      <c r="M58" s="638"/>
      <c r="N58" s="392"/>
      <c r="O58" s="556">
        <f>(H58*FormulárioCandidatura!$R$11)+H58</f>
        <v>0</v>
      </c>
      <c r="P58" s="556"/>
      <c r="Q58" s="556"/>
      <c r="R58" s="14"/>
      <c r="T58" s="199">
        <f>H58*Parecer_AnexoRC!J127</f>
        <v>0</v>
      </c>
      <c r="U58" s="230">
        <f>H58-Parecer_AnexoRC!J19</f>
        <v>0</v>
      </c>
    </row>
    <row r="59" spans="1:25" ht="18.75" customHeight="1" x14ac:dyDescent="0.25">
      <c r="A59" s="13"/>
      <c r="B59" s="36"/>
      <c r="C59" s="601" t="s">
        <v>627</v>
      </c>
      <c r="D59" s="601"/>
      <c r="E59" s="601"/>
      <c r="F59" s="435"/>
      <c r="G59" s="435"/>
      <c r="H59" s="424">
        <f>Parecer_AnexoPRA!D135</f>
        <v>0</v>
      </c>
      <c r="I59" s="431"/>
      <c r="J59" s="637" t="s">
        <v>628</v>
      </c>
      <c r="K59" s="637"/>
      <c r="L59" s="637"/>
      <c r="M59" s="637"/>
      <c r="N59" s="436"/>
      <c r="O59" s="556">
        <f>(H59*FormulárioCandidatura!$R$11)+H59</f>
        <v>0</v>
      </c>
      <c r="P59" s="556"/>
      <c r="Q59" s="556"/>
      <c r="R59" s="14"/>
      <c r="T59" s="213">
        <f>H59*Parecer_AnexoPRA!L134</f>
        <v>0</v>
      </c>
      <c r="U59" s="230">
        <f>H59-Parecer_AnexoPRA!D135</f>
        <v>0</v>
      </c>
      <c r="V59" s="213"/>
      <c r="Y59" s="213"/>
    </row>
    <row r="60" spans="1:25" ht="18.75" customHeight="1" x14ac:dyDescent="0.25">
      <c r="A60" s="13"/>
      <c r="B60" s="36"/>
      <c r="C60" s="645" t="s">
        <v>629</v>
      </c>
      <c r="D60" s="645"/>
      <c r="E60" s="645"/>
      <c r="F60" s="435"/>
      <c r="G60" s="435"/>
      <c r="H60" s="437">
        <f>SUM(H58:H59)</f>
        <v>0</v>
      </c>
      <c r="I60" s="431"/>
      <c r="J60" s="617" t="s">
        <v>630</v>
      </c>
      <c r="K60" s="617"/>
      <c r="L60" s="617"/>
      <c r="M60" s="617"/>
      <c r="N60" s="436"/>
      <c r="O60" s="618">
        <f>(H60*FormulárioCandidatura!$R$11)+H60</f>
        <v>0</v>
      </c>
      <c r="P60" s="618"/>
      <c r="Q60" s="618"/>
      <c r="R60" s="14"/>
      <c r="T60" s="213">
        <f>SUM(T58:T59)</f>
        <v>0</v>
      </c>
      <c r="U60" s="230">
        <f>H60-FormulárioCandidatura!M16</f>
        <v>0</v>
      </c>
      <c r="V60" s="213"/>
      <c r="Y60" s="213"/>
    </row>
    <row r="61" spans="1:25" ht="7.5" customHeight="1" x14ac:dyDescent="0.25">
      <c r="A61" s="13"/>
      <c r="B61" s="36"/>
      <c r="C61" s="389"/>
      <c r="D61" s="389"/>
      <c r="E61" s="389"/>
      <c r="F61" s="430"/>
      <c r="G61" s="430"/>
      <c r="H61" s="432"/>
      <c r="I61" s="432"/>
      <c r="J61" s="432"/>
      <c r="K61" s="432"/>
      <c r="L61" s="432"/>
      <c r="M61" s="432"/>
      <c r="N61" s="432"/>
      <c r="O61" s="432"/>
      <c r="P61" s="439"/>
      <c r="Q61" s="439"/>
      <c r="R61" s="14"/>
      <c r="U61" s="200"/>
    </row>
    <row r="62" spans="1:25" ht="7.5" customHeight="1" x14ac:dyDescent="0.25">
      <c r="A62" s="13"/>
      <c r="B62" s="36"/>
      <c r="C62" s="641"/>
      <c r="D62" s="641"/>
      <c r="E62" s="641"/>
      <c r="F62" s="430"/>
      <c r="G62" s="430"/>
      <c r="H62" s="431"/>
      <c r="I62" s="431"/>
      <c r="J62" s="431"/>
      <c r="K62" s="431"/>
      <c r="L62" s="431"/>
      <c r="M62" s="431"/>
      <c r="N62" s="432"/>
      <c r="O62" s="432"/>
      <c r="P62" s="408"/>
      <c r="Q62" s="433"/>
      <c r="R62" s="14"/>
      <c r="U62" s="200"/>
    </row>
    <row r="63" spans="1:25" ht="18.75" customHeight="1" x14ac:dyDescent="0.25">
      <c r="A63" s="13"/>
      <c r="B63" s="36"/>
      <c r="C63" s="639" t="s">
        <v>414</v>
      </c>
      <c r="D63" s="639"/>
      <c r="E63" s="639"/>
      <c r="F63" s="639"/>
      <c r="G63" s="434"/>
      <c r="H63" s="421"/>
      <c r="I63" s="441"/>
      <c r="J63" s="442"/>
      <c r="K63" s="442"/>
      <c r="L63" s="442"/>
      <c r="M63" s="442"/>
      <c r="N63" s="441"/>
      <c r="O63" s="597" t="str">
        <f>IFERROR(ROUNDUP(T63,0)/100,"0%")</f>
        <v>0%</v>
      </c>
      <c r="P63" s="597"/>
      <c r="Q63" s="597"/>
      <c r="R63" s="14"/>
      <c r="T63" s="1" t="str">
        <f>IFERROR((T60/H60)*100,"")</f>
        <v/>
      </c>
      <c r="U63" s="230">
        <f>O63-Parecer_AnexoRC!J128</f>
        <v>0</v>
      </c>
      <c r="V63" s="233">
        <f>O63-Parecer_AnexoPRA!J135</f>
        <v>0</v>
      </c>
    </row>
    <row r="64" spans="1:25" ht="30" customHeight="1" x14ac:dyDescent="0.2">
      <c r="A64" s="13"/>
      <c r="B64" s="36"/>
      <c r="C64" s="636" t="s">
        <v>425</v>
      </c>
      <c r="D64" s="636"/>
      <c r="E64" s="636"/>
      <c r="F64" s="636"/>
      <c r="G64" s="636"/>
      <c r="H64" s="636"/>
      <c r="I64" s="636"/>
      <c r="J64" s="636"/>
      <c r="K64" s="636"/>
      <c r="L64" s="636"/>
      <c r="M64" s="636"/>
      <c r="N64" s="636"/>
      <c r="O64" s="636"/>
      <c r="P64" s="636"/>
      <c r="Q64" s="636"/>
      <c r="R64" s="14"/>
      <c r="U64" s="200"/>
    </row>
    <row r="65" spans="1:25" ht="4.5" customHeight="1" x14ac:dyDescent="0.25">
      <c r="A65" s="13"/>
      <c r="B65" s="36"/>
      <c r="C65" s="389"/>
      <c r="D65" s="389"/>
      <c r="E65" s="389"/>
      <c r="F65" s="430"/>
      <c r="G65" s="430"/>
      <c r="H65" s="432"/>
      <c r="I65" s="432"/>
      <c r="J65" s="432"/>
      <c r="K65" s="423"/>
      <c r="L65" s="443"/>
      <c r="M65" s="443"/>
      <c r="N65" s="443"/>
      <c r="O65" s="443"/>
      <c r="P65" s="443"/>
      <c r="Q65" s="444"/>
      <c r="R65" s="14"/>
      <c r="U65" s="200"/>
    </row>
    <row r="66" spans="1:25" ht="18.75" customHeight="1" x14ac:dyDescent="0.25">
      <c r="A66" s="13"/>
      <c r="B66" s="36"/>
      <c r="C66" s="440" t="s">
        <v>411</v>
      </c>
      <c r="D66" s="389"/>
      <c r="E66" s="389"/>
      <c r="F66" s="430"/>
      <c r="G66" s="430"/>
      <c r="H66" s="432"/>
      <c r="I66" s="432"/>
      <c r="J66" s="432"/>
      <c r="K66" s="423"/>
      <c r="L66" s="443"/>
      <c r="M66" s="443"/>
      <c r="N66" s="443"/>
      <c r="O66" s="443"/>
      <c r="P66" s="443"/>
      <c r="Q66" s="444"/>
      <c r="R66" s="14"/>
      <c r="U66" s="200"/>
    </row>
    <row r="67" spans="1:25" ht="18.75" customHeight="1" x14ac:dyDescent="0.25">
      <c r="A67" s="13"/>
      <c r="B67" s="36"/>
      <c r="C67" s="602" t="s">
        <v>631</v>
      </c>
      <c r="D67" s="602"/>
      <c r="E67" s="602"/>
      <c r="F67" s="602"/>
      <c r="G67" s="434"/>
      <c r="H67" s="402">
        <f>IFERROR(H58*O63,"0,00 €")</f>
        <v>0</v>
      </c>
      <c r="I67" s="432"/>
      <c r="J67" s="638" t="s">
        <v>632</v>
      </c>
      <c r="K67" s="638"/>
      <c r="L67" s="638"/>
      <c r="M67" s="638"/>
      <c r="N67" s="441"/>
      <c r="O67" s="441"/>
      <c r="P67" s="556">
        <f>IFERROR((H67*FormulárioCandidatura!$R$11)+H67,"")</f>
        <v>0</v>
      </c>
      <c r="Q67" s="556"/>
      <c r="R67" s="14"/>
      <c r="U67" s="231">
        <f>H67-Parecer_AnexoRC!P128</f>
        <v>0</v>
      </c>
      <c r="V67" s="213"/>
      <c r="Y67" s="213"/>
    </row>
    <row r="68" spans="1:25" ht="18.75" customHeight="1" x14ac:dyDescent="0.25">
      <c r="A68" s="13"/>
      <c r="B68" s="36"/>
      <c r="C68" s="602" t="s">
        <v>633</v>
      </c>
      <c r="D68" s="602"/>
      <c r="E68" s="602"/>
      <c r="F68" s="602"/>
      <c r="G68" s="434"/>
      <c r="H68" s="402">
        <f>IFERROR(H59*O63,"0,00 €")</f>
        <v>0</v>
      </c>
      <c r="I68" s="432"/>
      <c r="J68" s="637" t="s">
        <v>634</v>
      </c>
      <c r="K68" s="637"/>
      <c r="L68" s="637"/>
      <c r="M68" s="637"/>
      <c r="N68" s="436"/>
      <c r="O68" s="436"/>
      <c r="P68" s="556">
        <f>IFERROR((H68*FormulárioCandidatura!$R$11)+H68,"")</f>
        <v>0</v>
      </c>
      <c r="Q68" s="556"/>
      <c r="R68" s="14"/>
      <c r="U68" s="230">
        <f>H68-Parecer_AnexoPRA!Q135</f>
        <v>0</v>
      </c>
      <c r="Y68" s="213"/>
    </row>
    <row r="69" spans="1:25" ht="18.75" customHeight="1" x14ac:dyDescent="0.25">
      <c r="A69" s="13"/>
      <c r="B69" s="36"/>
      <c r="C69" s="602" t="s">
        <v>635</v>
      </c>
      <c r="D69" s="602"/>
      <c r="E69" s="602"/>
      <c r="F69" s="602"/>
      <c r="G69" s="434"/>
      <c r="H69" s="402">
        <f>Parecer_AnexoPRA!J21</f>
        <v>0</v>
      </c>
      <c r="I69" s="432"/>
      <c r="J69" s="637" t="s">
        <v>636</v>
      </c>
      <c r="K69" s="637"/>
      <c r="L69" s="637"/>
      <c r="M69" s="637"/>
      <c r="N69" s="436"/>
      <c r="O69" s="436"/>
      <c r="P69" s="556">
        <f>IFERROR((H69*FormulárioCandidatura!$R$11)+H69,"")</f>
        <v>0</v>
      </c>
      <c r="Q69" s="556"/>
      <c r="R69" s="14"/>
      <c r="U69" s="230">
        <f>H69-Parecer_AnexoPRA!J21</f>
        <v>0</v>
      </c>
      <c r="Y69" s="213"/>
    </row>
    <row r="70" spans="1:25" ht="18.75" customHeight="1" x14ac:dyDescent="0.25">
      <c r="A70" s="13"/>
      <c r="B70" s="36"/>
      <c r="C70" s="616" t="s">
        <v>637</v>
      </c>
      <c r="D70" s="616"/>
      <c r="E70" s="616"/>
      <c r="F70" s="616"/>
      <c r="G70" s="434"/>
      <c r="H70" s="438">
        <f>H67+H68+H69</f>
        <v>0</v>
      </c>
      <c r="I70" s="432"/>
      <c r="J70" s="617" t="s">
        <v>638</v>
      </c>
      <c r="K70" s="617"/>
      <c r="L70" s="617"/>
      <c r="M70" s="617"/>
      <c r="N70" s="436"/>
      <c r="O70" s="436"/>
      <c r="P70" s="618">
        <f>IFERROR((H70*FormulárioCandidatura!$R$11)+H70,"")</f>
        <v>0</v>
      </c>
      <c r="Q70" s="618"/>
      <c r="R70" s="14"/>
      <c r="U70" s="230">
        <f>H70-FormulárioCandidatura!M17</f>
        <v>0</v>
      </c>
      <c r="Y70" s="213"/>
    </row>
    <row r="71" spans="1:25" ht="4.5" customHeight="1" x14ac:dyDescent="0.25">
      <c r="A71" s="13"/>
      <c r="B71" s="131"/>
      <c r="C71" s="389"/>
      <c r="D71" s="389"/>
      <c r="E71" s="445"/>
      <c r="F71" s="430"/>
      <c r="G71" s="430"/>
      <c r="H71" s="432"/>
      <c r="I71" s="432"/>
      <c r="J71" s="432"/>
      <c r="K71" s="445"/>
      <c r="L71" s="408"/>
      <c r="M71" s="446"/>
      <c r="N71" s="446"/>
      <c r="O71" s="446"/>
      <c r="P71" s="443"/>
      <c r="Q71" s="443"/>
      <c r="R71" s="14"/>
      <c r="U71" s="200"/>
    </row>
    <row r="72" spans="1:25" ht="18.75" customHeight="1" x14ac:dyDescent="0.25">
      <c r="A72" s="13"/>
      <c r="B72" s="131"/>
      <c r="C72" s="389"/>
      <c r="D72" s="389"/>
      <c r="E72" s="445"/>
      <c r="F72" s="433"/>
      <c r="G72" s="433"/>
      <c r="H72" s="433"/>
      <c r="I72" s="432"/>
      <c r="J72" s="638" t="s">
        <v>142</v>
      </c>
      <c r="K72" s="638"/>
      <c r="L72" s="638"/>
      <c r="M72" s="638"/>
      <c r="N72" s="640"/>
      <c r="O72" s="640"/>
      <c r="P72" s="640"/>
      <c r="Q72" s="640"/>
      <c r="R72" s="14"/>
      <c r="T72" s="216" t="str">
        <f>IF(N72="Não sujeito a dedução",FormulárioCandidatura!R11,(IF(N72="Sujeito a dedução","0","0")))</f>
        <v>0</v>
      </c>
      <c r="V72" s="78"/>
      <c r="W72" s="213"/>
    </row>
    <row r="73" spans="1:25" ht="18.75" customHeight="1" x14ac:dyDescent="0.25">
      <c r="A73" s="13"/>
      <c r="B73" s="131"/>
      <c r="C73" s="389"/>
      <c r="D73" s="389"/>
      <c r="E73" s="445"/>
      <c r="F73" s="433"/>
      <c r="G73" s="433"/>
      <c r="H73" s="433"/>
      <c r="I73" s="432"/>
      <c r="J73" s="637" t="s">
        <v>389</v>
      </c>
      <c r="K73" s="637"/>
      <c r="L73" s="637"/>
      <c r="M73" s="637"/>
      <c r="N73" s="603" t="str">
        <f>IF(T72="1","",T72)</f>
        <v>0</v>
      </c>
      <c r="O73" s="603"/>
      <c r="P73" s="603"/>
      <c r="Q73" s="603"/>
      <c r="R73" s="14"/>
      <c r="U73" s="232">
        <f>N73-FormulárioCandidatura!R11</f>
        <v>0</v>
      </c>
      <c r="Y73" s="213"/>
    </row>
    <row r="74" spans="1:25" ht="9" customHeight="1" x14ac:dyDescent="0.25">
      <c r="A74" s="13"/>
      <c r="B74" s="131"/>
      <c r="C74" s="389"/>
      <c r="D74" s="389"/>
      <c r="E74" s="445"/>
      <c r="F74" s="430"/>
      <c r="G74" s="430"/>
      <c r="H74" s="432"/>
      <c r="I74" s="432"/>
      <c r="J74" s="432"/>
      <c r="K74" s="445"/>
      <c r="L74" s="408"/>
      <c r="M74" s="446"/>
      <c r="N74" s="446"/>
      <c r="O74" s="446"/>
      <c r="P74" s="443"/>
      <c r="Q74" s="443"/>
      <c r="R74" s="14"/>
      <c r="U74" s="200"/>
    </row>
    <row r="75" spans="1:25" ht="18.75" customHeight="1" x14ac:dyDescent="0.25">
      <c r="A75" s="13"/>
      <c r="B75" s="131"/>
      <c r="C75" s="616" t="s">
        <v>413</v>
      </c>
      <c r="D75" s="616"/>
      <c r="E75" s="616"/>
      <c r="F75" s="616"/>
      <c r="G75" s="616"/>
      <c r="H75" s="616"/>
      <c r="I75" s="616"/>
      <c r="J75" s="616"/>
      <c r="K75" s="441"/>
      <c r="L75" s="441"/>
      <c r="M75" s="441"/>
      <c r="N75" s="447"/>
      <c r="O75" s="447"/>
      <c r="P75" s="618">
        <f>IFERROR(((H70+H69)*T72)+(H70+H69),"")</f>
        <v>0</v>
      </c>
      <c r="Q75" s="618"/>
      <c r="R75" s="14"/>
      <c r="U75" s="200"/>
    </row>
    <row r="76" spans="1:25" ht="5.0999999999999996" customHeight="1" x14ac:dyDescent="0.2">
      <c r="A76" s="15"/>
      <c r="B76" s="16"/>
      <c r="C76" s="16"/>
      <c r="D76" s="16"/>
      <c r="E76" s="16"/>
      <c r="F76" s="16"/>
      <c r="G76" s="16"/>
      <c r="H76" s="16"/>
      <c r="I76" s="16"/>
      <c r="J76" s="16"/>
      <c r="K76" s="16"/>
      <c r="L76" s="16"/>
      <c r="M76" s="16"/>
      <c r="N76" s="16"/>
      <c r="O76" s="16"/>
      <c r="P76" s="16"/>
      <c r="Q76" s="16"/>
      <c r="R76" s="17"/>
      <c r="U76" s="201"/>
    </row>
    <row r="77" spans="1:25" ht="22.5" customHeight="1" x14ac:dyDescent="0.25">
      <c r="B77" s="34"/>
      <c r="C77" s="457" t="s">
        <v>306</v>
      </c>
    </row>
    <row r="78" spans="1:25" ht="4.5" customHeight="1" x14ac:dyDescent="0.2">
      <c r="A78" s="10"/>
      <c r="B78" s="11"/>
      <c r="C78" s="11"/>
      <c r="D78" s="11"/>
      <c r="E78" s="11"/>
      <c r="F78" s="11"/>
      <c r="G78" s="11"/>
      <c r="H78" s="11"/>
      <c r="I78" s="11"/>
      <c r="J78" s="11"/>
      <c r="K78" s="11"/>
      <c r="L78" s="11"/>
      <c r="M78" s="11"/>
      <c r="N78" s="11"/>
      <c r="O78" s="11"/>
      <c r="P78" s="11"/>
      <c r="Q78" s="11"/>
      <c r="R78" s="12"/>
    </row>
    <row r="79" spans="1:25" ht="18.75" customHeight="1" x14ac:dyDescent="0.25">
      <c r="A79" s="13"/>
      <c r="B79" s="36"/>
      <c r="C79" s="602" t="s">
        <v>155</v>
      </c>
      <c r="D79" s="602"/>
      <c r="E79" s="627"/>
      <c r="F79" s="627"/>
      <c r="G79" s="627"/>
      <c r="H79" s="627"/>
      <c r="I79" s="439"/>
      <c r="J79" s="408"/>
      <c r="K79" s="408"/>
      <c r="L79" s="408"/>
      <c r="M79" s="408"/>
      <c r="N79" s="408"/>
      <c r="O79" s="408"/>
      <c r="P79" s="408"/>
      <c r="Q79" s="408"/>
      <c r="R79" s="14"/>
      <c r="U79" s="228"/>
      <c r="W79" s="213"/>
    </row>
    <row r="80" spans="1:25" ht="18.75" customHeight="1" x14ac:dyDescent="0.25">
      <c r="A80" s="13"/>
      <c r="B80" s="36"/>
      <c r="C80" s="419" t="s">
        <v>143</v>
      </c>
      <c r="D80" s="408"/>
      <c r="E80" s="408"/>
      <c r="F80" s="408"/>
      <c r="G80" s="408"/>
      <c r="H80" s="408"/>
      <c r="I80" s="408"/>
      <c r="J80" s="408"/>
      <c r="K80" s="408"/>
      <c r="L80" s="408"/>
      <c r="M80" s="408"/>
      <c r="N80" s="408"/>
      <c r="O80" s="408"/>
      <c r="P80" s="408"/>
      <c r="Q80" s="408"/>
      <c r="R80" s="14"/>
      <c r="U80" s="228"/>
      <c r="W80" s="213"/>
    </row>
    <row r="81" spans="1:18" ht="63.75" customHeight="1" x14ac:dyDescent="0.2">
      <c r="A81" s="13"/>
      <c r="C81" s="584"/>
      <c r="D81" s="584"/>
      <c r="E81" s="584"/>
      <c r="F81" s="584"/>
      <c r="G81" s="584"/>
      <c r="H81" s="584"/>
      <c r="I81" s="584"/>
      <c r="J81" s="584"/>
      <c r="K81" s="584"/>
      <c r="L81" s="584"/>
      <c r="M81" s="584"/>
      <c r="N81" s="584"/>
      <c r="O81" s="584"/>
      <c r="P81" s="584"/>
      <c r="Q81" s="584"/>
      <c r="R81" s="14"/>
    </row>
    <row r="82" spans="1:18" ht="9" customHeight="1" x14ac:dyDescent="0.2">
      <c r="A82" s="13"/>
      <c r="C82" s="389"/>
      <c r="D82" s="448"/>
      <c r="E82" s="448"/>
      <c r="F82" s="448"/>
      <c r="G82" s="448"/>
      <c r="H82" s="449"/>
      <c r="I82" s="389"/>
      <c r="J82" s="634"/>
      <c r="K82" s="634"/>
      <c r="L82" s="634"/>
      <c r="M82" s="634"/>
      <c r="N82" s="634"/>
      <c r="O82" s="634"/>
      <c r="P82" s="634"/>
      <c r="Q82" s="634"/>
      <c r="R82" s="14"/>
    </row>
    <row r="83" spans="1:18" ht="37.5" customHeight="1" x14ac:dyDescent="0.2">
      <c r="A83" s="13"/>
      <c r="C83" s="389"/>
      <c r="D83" s="448"/>
      <c r="E83" s="448"/>
      <c r="F83" s="448"/>
      <c r="G83" s="448"/>
      <c r="H83" s="450" t="s">
        <v>513</v>
      </c>
      <c r="I83" s="389"/>
      <c r="J83" s="611"/>
      <c r="K83" s="612"/>
      <c r="L83" s="612"/>
      <c r="M83" s="612"/>
      <c r="N83" s="612"/>
      <c r="O83" s="612"/>
      <c r="P83" s="612"/>
      <c r="Q83" s="613"/>
      <c r="R83" s="14"/>
    </row>
    <row r="84" spans="1:18" ht="18.75" hidden="1" customHeight="1" x14ac:dyDescent="0.2">
      <c r="A84" s="13"/>
      <c r="C84" s="51"/>
      <c r="D84" s="132"/>
      <c r="E84" s="132"/>
      <c r="F84" s="132"/>
      <c r="G84" s="132"/>
      <c r="H84" s="51"/>
      <c r="I84" s="51"/>
      <c r="J84" s="628"/>
      <c r="K84" s="628"/>
      <c r="L84" s="628"/>
      <c r="M84" s="628"/>
      <c r="N84" s="628"/>
      <c r="O84" s="628"/>
      <c r="P84" s="628"/>
      <c r="Q84" s="628"/>
      <c r="R84" s="14"/>
    </row>
    <row r="85" spans="1:18" ht="37.5" hidden="1" customHeight="1" x14ac:dyDescent="0.2">
      <c r="A85" s="13"/>
      <c r="C85" s="51"/>
      <c r="D85" s="132"/>
      <c r="E85" s="132"/>
      <c r="F85" s="132"/>
      <c r="G85" s="132"/>
      <c r="H85" s="51"/>
      <c r="I85" s="51"/>
      <c r="J85" s="629"/>
      <c r="K85" s="630"/>
      <c r="L85" s="630"/>
      <c r="M85" s="630"/>
      <c r="N85" s="630"/>
      <c r="O85" s="630"/>
      <c r="P85" s="630"/>
      <c r="Q85" s="631"/>
      <c r="R85" s="14"/>
    </row>
    <row r="86" spans="1:18" ht="22.5" hidden="1" customHeight="1" x14ac:dyDescent="0.25">
      <c r="A86" s="13"/>
      <c r="C86" s="51"/>
      <c r="D86" s="132"/>
      <c r="E86" s="132"/>
      <c r="F86" s="132"/>
      <c r="G86" s="132"/>
      <c r="H86" s="51"/>
      <c r="I86" s="51"/>
      <c r="J86" s="133"/>
      <c r="K86" s="133"/>
      <c r="L86" s="133"/>
      <c r="M86" s="299"/>
      <c r="N86" s="300"/>
      <c r="O86" s="300"/>
      <c r="P86" s="642"/>
      <c r="Q86" s="642"/>
      <c r="R86" s="14"/>
    </row>
    <row r="87" spans="1:18" ht="22.5" hidden="1" customHeight="1" x14ac:dyDescent="0.2">
      <c r="A87" s="13"/>
      <c r="B87" s="36"/>
      <c r="C87" s="643" t="s">
        <v>144</v>
      </c>
      <c r="D87" s="643"/>
      <c r="R87" s="14"/>
    </row>
    <row r="88" spans="1:18" ht="26.25" hidden="1" customHeight="1" x14ac:dyDescent="0.2">
      <c r="A88" s="13"/>
      <c r="C88" s="632" t="s">
        <v>403</v>
      </c>
      <c r="D88" s="632"/>
      <c r="E88" s="632"/>
      <c r="F88" s="632"/>
      <c r="G88" s="632"/>
      <c r="H88" s="632"/>
      <c r="I88" s="632"/>
      <c r="J88" s="632"/>
      <c r="K88" s="632"/>
      <c r="L88" s="632"/>
      <c r="M88" s="632"/>
      <c r="N88" s="632"/>
      <c r="O88" s="632"/>
      <c r="P88" s="632"/>
      <c r="Q88" s="632"/>
      <c r="R88" s="14"/>
    </row>
    <row r="89" spans="1:18" ht="11.25" hidden="1" customHeight="1" x14ac:dyDescent="0.2">
      <c r="A89" s="13"/>
      <c r="C89" s="51"/>
      <c r="D89" s="132"/>
      <c r="E89" s="132"/>
      <c r="F89" s="132"/>
      <c r="G89" s="132"/>
      <c r="H89" s="217"/>
      <c r="I89" s="51"/>
      <c r="J89" s="633"/>
      <c r="K89" s="633"/>
      <c r="L89" s="633"/>
      <c r="M89" s="633"/>
      <c r="N89" s="633"/>
      <c r="O89" s="633"/>
      <c r="P89" s="633"/>
      <c r="Q89" s="633"/>
      <c r="R89" s="14"/>
    </row>
    <row r="90" spans="1:18" ht="37.5" hidden="1" customHeight="1" x14ac:dyDescent="0.2">
      <c r="A90" s="13"/>
      <c r="C90" s="51"/>
      <c r="D90" s="132"/>
      <c r="E90" s="132"/>
      <c r="F90" s="132"/>
      <c r="G90" s="132"/>
      <c r="H90" s="298" t="s">
        <v>145</v>
      </c>
      <c r="I90" s="51"/>
      <c r="J90" s="629"/>
      <c r="K90" s="630"/>
      <c r="L90" s="630"/>
      <c r="M90" s="630"/>
      <c r="N90" s="630"/>
      <c r="O90" s="630"/>
      <c r="P90" s="630"/>
      <c r="Q90" s="631"/>
      <c r="R90" s="14"/>
    </row>
    <row r="91" spans="1:18" ht="5.0999999999999996" customHeight="1" x14ac:dyDescent="0.2">
      <c r="A91" s="15"/>
      <c r="B91" s="16"/>
      <c r="C91" s="16"/>
      <c r="D91" s="16"/>
      <c r="E91" s="16"/>
      <c r="F91" s="16"/>
      <c r="G91" s="16"/>
      <c r="H91" s="16"/>
      <c r="I91" s="16"/>
      <c r="J91" s="16"/>
      <c r="K91" s="16"/>
      <c r="L91" s="16"/>
      <c r="M91" s="16"/>
      <c r="N91" s="16"/>
      <c r="O91" s="16"/>
      <c r="P91" s="16"/>
      <c r="Q91" s="16"/>
      <c r="R91" s="17"/>
    </row>
    <row r="92" spans="1:18" ht="30" customHeight="1" x14ac:dyDescent="0.25">
      <c r="B92" s="34"/>
      <c r="C92" s="644" t="s">
        <v>118</v>
      </c>
      <c r="D92" s="644"/>
    </row>
    <row r="93" spans="1:18" ht="4.5" customHeight="1" x14ac:dyDescent="0.2">
      <c r="A93" s="10"/>
      <c r="B93" s="11"/>
      <c r="C93" s="11"/>
      <c r="D93" s="11"/>
      <c r="E93" s="11"/>
      <c r="F93" s="11"/>
      <c r="G93" s="11"/>
      <c r="H93" s="11"/>
      <c r="I93" s="11"/>
      <c r="J93" s="11"/>
      <c r="K93" s="11"/>
      <c r="L93" s="11"/>
      <c r="M93" s="11"/>
      <c r="N93" s="11"/>
      <c r="O93" s="11"/>
      <c r="P93" s="11"/>
      <c r="Q93" s="11"/>
      <c r="R93" s="12"/>
    </row>
    <row r="94" spans="1:18" ht="26.25" customHeight="1" x14ac:dyDescent="0.25">
      <c r="A94" s="13"/>
      <c r="B94" s="451"/>
      <c r="C94" s="407" t="s">
        <v>147</v>
      </c>
      <c r="D94" s="556">
        <f>P75</f>
        <v>0</v>
      </c>
      <c r="E94" s="556"/>
      <c r="F94" s="609" t="s">
        <v>148</v>
      </c>
      <c r="G94" s="609"/>
      <c r="H94" s="609"/>
      <c r="I94" s="389"/>
      <c r="J94" s="452"/>
      <c r="K94" s="452"/>
      <c r="L94" s="452"/>
      <c r="M94" s="452"/>
      <c r="N94" s="452"/>
      <c r="O94" s="452"/>
      <c r="P94" s="452"/>
      <c r="Q94" s="452"/>
      <c r="R94" s="14"/>
    </row>
    <row r="95" spans="1:18" ht="26.25" customHeight="1" x14ac:dyDescent="0.25">
      <c r="A95" s="13"/>
      <c r="B95" s="451"/>
      <c r="C95" s="375"/>
      <c r="D95" s="557">
        <f>P69</f>
        <v>0</v>
      </c>
      <c r="E95" s="557"/>
      <c r="F95" s="609" t="s">
        <v>308</v>
      </c>
      <c r="G95" s="609"/>
      <c r="H95" s="609"/>
      <c r="I95" s="609"/>
      <c r="J95" s="609"/>
      <c r="K95" s="609"/>
      <c r="L95" s="609"/>
      <c r="M95" s="609"/>
      <c r="N95" s="389"/>
      <c r="O95" s="389"/>
      <c r="P95" s="375"/>
      <c r="Q95" s="375"/>
      <c r="R95" s="14"/>
    </row>
    <row r="96" spans="1:18" ht="26.25" customHeight="1" x14ac:dyDescent="0.25">
      <c r="A96" s="13"/>
      <c r="B96" s="451"/>
      <c r="C96" s="375"/>
      <c r="D96" s="557">
        <f>SUM(D94:E95)</f>
        <v>0</v>
      </c>
      <c r="E96" s="557"/>
      <c r="F96" s="419" t="s">
        <v>307</v>
      </c>
      <c r="G96" s="389"/>
      <c r="H96" s="389"/>
      <c r="I96" s="389"/>
      <c r="J96" s="389"/>
      <c r="K96" s="389"/>
      <c r="L96" s="389"/>
      <c r="M96" s="389"/>
      <c r="N96" s="389"/>
      <c r="O96" s="389"/>
      <c r="P96" s="389"/>
      <c r="Q96" s="389"/>
      <c r="R96" s="14"/>
    </row>
    <row r="97" spans="1:18" ht="20.100000000000001" customHeight="1" x14ac:dyDescent="0.25">
      <c r="A97" s="13"/>
      <c r="B97" s="451"/>
      <c r="C97" s="375"/>
      <c r="D97" s="453"/>
      <c r="E97" s="453"/>
      <c r="F97" s="389"/>
      <c r="G97" s="389"/>
      <c r="H97" s="389"/>
      <c r="I97" s="389"/>
      <c r="J97" s="389"/>
      <c r="K97" s="389"/>
      <c r="L97" s="389"/>
      <c r="M97" s="389"/>
      <c r="N97" s="389"/>
      <c r="O97" s="389"/>
      <c r="P97" s="389"/>
      <c r="Q97" s="389"/>
      <c r="R97" s="14"/>
    </row>
    <row r="98" spans="1:18" ht="18.75" customHeight="1" x14ac:dyDescent="0.25">
      <c r="A98" s="13"/>
      <c r="B98" s="451"/>
      <c r="C98" s="412" t="s">
        <v>146</v>
      </c>
      <c r="D98" s="574" t="s">
        <v>159</v>
      </c>
      <c r="E98" s="574"/>
      <c r="F98" s="454"/>
      <c r="G98" s="375"/>
      <c r="H98" s="375"/>
      <c r="I98" s="375"/>
      <c r="J98" s="588"/>
      <c r="K98" s="589"/>
      <c r="L98" s="589"/>
      <c r="M98" s="589"/>
      <c r="N98" s="589"/>
      <c r="O98" s="589"/>
      <c r="P98" s="589"/>
      <c r="Q98" s="590"/>
      <c r="R98" s="14"/>
    </row>
    <row r="99" spans="1:18" ht="5.0999999999999996" customHeight="1" x14ac:dyDescent="0.25">
      <c r="A99" s="13"/>
      <c r="B99" s="451"/>
      <c r="C99" s="375"/>
      <c r="D99" s="423"/>
      <c r="E99" s="423"/>
      <c r="F99" s="389"/>
      <c r="G99" s="389"/>
      <c r="H99" s="389"/>
      <c r="I99" s="389"/>
      <c r="J99" s="591"/>
      <c r="K99" s="592"/>
      <c r="L99" s="592"/>
      <c r="M99" s="592"/>
      <c r="N99" s="592"/>
      <c r="O99" s="592"/>
      <c r="P99" s="592"/>
      <c r="Q99" s="593"/>
      <c r="R99" s="14"/>
    </row>
    <row r="100" spans="1:18" ht="18.75" customHeight="1" x14ac:dyDescent="0.25">
      <c r="A100" s="13"/>
      <c r="B100" s="408"/>
      <c r="C100" s="377"/>
      <c r="D100" s="574" t="s">
        <v>160</v>
      </c>
      <c r="E100" s="574"/>
      <c r="F100" s="455"/>
      <c r="G100" s="408"/>
      <c r="H100" s="408"/>
      <c r="I100" s="408"/>
      <c r="J100" s="591"/>
      <c r="K100" s="592"/>
      <c r="L100" s="592"/>
      <c r="M100" s="592"/>
      <c r="N100" s="592"/>
      <c r="O100" s="592"/>
      <c r="P100" s="592"/>
      <c r="Q100" s="593"/>
      <c r="R100" s="14"/>
    </row>
    <row r="101" spans="1:18" ht="5.0999999999999996" customHeight="1" x14ac:dyDescent="0.25">
      <c r="A101" s="13"/>
      <c r="B101" s="451"/>
      <c r="C101" s="375"/>
      <c r="D101" s="423"/>
      <c r="E101" s="423"/>
      <c r="F101" s="389"/>
      <c r="G101" s="389"/>
      <c r="H101" s="389"/>
      <c r="I101" s="389"/>
      <c r="J101" s="591"/>
      <c r="K101" s="592"/>
      <c r="L101" s="592"/>
      <c r="M101" s="592"/>
      <c r="N101" s="592"/>
      <c r="O101" s="592"/>
      <c r="P101" s="592"/>
      <c r="Q101" s="593"/>
      <c r="R101" s="14"/>
    </row>
    <row r="102" spans="1:18" ht="18.75" customHeight="1" x14ac:dyDescent="0.25">
      <c r="A102" s="13"/>
      <c r="B102" s="408"/>
      <c r="C102" s="377"/>
      <c r="D102" s="574" t="s">
        <v>161</v>
      </c>
      <c r="E102" s="574"/>
      <c r="F102" s="455"/>
      <c r="G102" s="408"/>
      <c r="H102" s="408"/>
      <c r="I102" s="408"/>
      <c r="J102" s="594"/>
      <c r="K102" s="595"/>
      <c r="L102" s="595"/>
      <c r="M102" s="595"/>
      <c r="N102" s="595"/>
      <c r="O102" s="595"/>
      <c r="P102" s="595"/>
      <c r="Q102" s="596"/>
      <c r="R102" s="14"/>
    </row>
    <row r="103" spans="1:18" ht="8.25" customHeight="1" x14ac:dyDescent="0.25">
      <c r="A103" s="13"/>
      <c r="B103" s="408"/>
      <c r="C103" s="389"/>
      <c r="D103" s="448"/>
      <c r="E103" s="448"/>
      <c r="F103" s="448"/>
      <c r="G103" s="448"/>
      <c r="H103" s="449"/>
      <c r="I103" s="389"/>
      <c r="J103" s="610"/>
      <c r="K103" s="610"/>
      <c r="L103" s="610"/>
      <c r="M103" s="610"/>
      <c r="N103" s="610"/>
      <c r="O103" s="610"/>
      <c r="P103" s="610"/>
      <c r="Q103" s="610"/>
      <c r="R103" s="14"/>
    </row>
    <row r="104" spans="1:18" ht="37.5" customHeight="1" x14ac:dyDescent="0.25">
      <c r="A104" s="13"/>
      <c r="B104" s="408"/>
      <c r="C104" s="389"/>
      <c r="D104" s="448"/>
      <c r="E104" s="448"/>
      <c r="F104" s="448"/>
      <c r="G104" s="448"/>
      <c r="H104" s="450" t="s">
        <v>121</v>
      </c>
      <c r="I104" s="389"/>
      <c r="J104" s="611"/>
      <c r="K104" s="612"/>
      <c r="L104" s="612"/>
      <c r="M104" s="612"/>
      <c r="N104" s="612"/>
      <c r="O104" s="612"/>
      <c r="P104" s="612"/>
      <c r="Q104" s="613"/>
      <c r="R104" s="14"/>
    </row>
    <row r="105" spans="1:18" ht="4.5" customHeight="1" x14ac:dyDescent="0.2">
      <c r="A105" s="15"/>
      <c r="B105" s="16"/>
      <c r="C105" s="16"/>
      <c r="D105" s="16"/>
      <c r="E105" s="16"/>
      <c r="F105" s="16"/>
      <c r="G105" s="16"/>
      <c r="H105" s="16"/>
      <c r="I105" s="16"/>
      <c r="J105" s="16"/>
      <c r="K105" s="16"/>
      <c r="L105" s="16"/>
      <c r="M105" s="16"/>
      <c r="N105" s="16"/>
      <c r="O105" s="16"/>
      <c r="P105" s="16"/>
      <c r="Q105" s="16"/>
      <c r="R105" s="17"/>
    </row>
    <row r="106" spans="1:18" ht="21.95" customHeight="1" x14ac:dyDescent="0.2">
      <c r="B106" s="626" t="s">
        <v>384</v>
      </c>
      <c r="C106" s="626"/>
      <c r="D106" s="626"/>
      <c r="E106" s="626"/>
      <c r="F106" s="626"/>
      <c r="G106" s="626"/>
      <c r="H106" s="626"/>
      <c r="I106" s="626"/>
      <c r="J106" s="626"/>
      <c r="K106" s="626"/>
      <c r="L106" s="626"/>
      <c r="M106" s="626"/>
      <c r="N106" s="626"/>
      <c r="O106" s="626"/>
      <c r="P106" s="626"/>
      <c r="Q106" s="626"/>
    </row>
    <row r="107" spans="1:18" ht="24.95" customHeight="1" x14ac:dyDescent="0.2"/>
    <row r="108" spans="1:18" ht="24.95" customHeight="1" x14ac:dyDescent="0.2"/>
  </sheetData>
  <sheetProtection algorithmName="SHA-512" hashValue="VEyoTkWL8TNdvHAUhxrTy2gZRxrnDb77cQp5FS1vr/KFjK3B5pZvvZyaNtFRMrXzKCssWh4IrbSZiu4uuiC+9w==" saltValue="UQKSHWIhpLBSWY1UR635uQ==" spinCount="100000" sheet="1" selectLockedCells="1"/>
  <mergeCells count="136">
    <mergeCell ref="C92:D92"/>
    <mergeCell ref="J73:M73"/>
    <mergeCell ref="N73:Q73"/>
    <mergeCell ref="D49:E49"/>
    <mergeCell ref="H49:I49"/>
    <mergeCell ref="J49:Q49"/>
    <mergeCell ref="M50:N50"/>
    <mergeCell ref="C60:E60"/>
    <mergeCell ref="J60:M60"/>
    <mergeCell ref="O60:Q60"/>
    <mergeCell ref="B52:Q52"/>
    <mergeCell ref="C55:D55"/>
    <mergeCell ref="F94:H94"/>
    <mergeCell ref="C64:Q64"/>
    <mergeCell ref="C69:F69"/>
    <mergeCell ref="J69:M69"/>
    <mergeCell ref="P69:Q69"/>
    <mergeCell ref="O58:Q58"/>
    <mergeCell ref="J58:M58"/>
    <mergeCell ref="C59:E59"/>
    <mergeCell ref="J59:M59"/>
    <mergeCell ref="O59:Q59"/>
    <mergeCell ref="C58:D58"/>
    <mergeCell ref="J68:M68"/>
    <mergeCell ref="C63:F63"/>
    <mergeCell ref="C67:F67"/>
    <mergeCell ref="J67:M67"/>
    <mergeCell ref="P67:Q67"/>
    <mergeCell ref="P68:Q68"/>
    <mergeCell ref="N72:Q72"/>
    <mergeCell ref="C75:J75"/>
    <mergeCell ref="J72:M72"/>
    <mergeCell ref="C62:E62"/>
    <mergeCell ref="P86:Q86"/>
    <mergeCell ref="J90:Q90"/>
    <mergeCell ref="C87:D87"/>
    <mergeCell ref="B106:Q106"/>
    <mergeCell ref="D7:E7"/>
    <mergeCell ref="J7:K7"/>
    <mergeCell ref="C12:D12"/>
    <mergeCell ref="C13:Q13"/>
    <mergeCell ref="D95:E95"/>
    <mergeCell ref="D96:E96"/>
    <mergeCell ref="D98:E98"/>
    <mergeCell ref="J83:Q83"/>
    <mergeCell ref="J84:Q84"/>
    <mergeCell ref="J85:Q85"/>
    <mergeCell ref="C88:Q88"/>
    <mergeCell ref="J89:Q89"/>
    <mergeCell ref="D94:E94"/>
    <mergeCell ref="C79:D79"/>
    <mergeCell ref="C19:E19"/>
    <mergeCell ref="D100:E100"/>
    <mergeCell ref="E79:H79"/>
    <mergeCell ref="C68:F68"/>
    <mergeCell ref="C81:Q81"/>
    <mergeCell ref="J82:Q82"/>
    <mergeCell ref="C57:E57"/>
    <mergeCell ref="D48:E48"/>
    <mergeCell ref="D47:H47"/>
    <mergeCell ref="B1:Q1"/>
    <mergeCell ref="B2:Q2"/>
    <mergeCell ref="C17:Q17"/>
    <mergeCell ref="C5:E5"/>
    <mergeCell ref="H27:M27"/>
    <mergeCell ref="P27:Q27"/>
    <mergeCell ref="P26:Q26"/>
    <mergeCell ref="P24:Q24"/>
    <mergeCell ref="P23:Q23"/>
    <mergeCell ref="P22:Q22"/>
    <mergeCell ref="P7:Q7"/>
    <mergeCell ref="H23:M23"/>
    <mergeCell ref="H22:M22"/>
    <mergeCell ref="H7:I7"/>
    <mergeCell ref="C14:D14"/>
    <mergeCell ref="C15:Q15"/>
    <mergeCell ref="O4:Q4"/>
    <mergeCell ref="H11:I11"/>
    <mergeCell ref="C26:D26"/>
    <mergeCell ref="I48:K48"/>
    <mergeCell ref="P48:Q48"/>
    <mergeCell ref="H8:I8"/>
    <mergeCell ref="F95:M95"/>
    <mergeCell ref="D102:E102"/>
    <mergeCell ref="J103:Q103"/>
    <mergeCell ref="J104:Q104"/>
    <mergeCell ref="C41:H41"/>
    <mergeCell ref="P44:Q44"/>
    <mergeCell ref="D45:E45"/>
    <mergeCell ref="H45:Q45"/>
    <mergeCell ref="D46:H46"/>
    <mergeCell ref="K46:Q46"/>
    <mergeCell ref="F43:H43"/>
    <mergeCell ref="I43:Q43"/>
    <mergeCell ref="C70:F70"/>
    <mergeCell ref="J70:M70"/>
    <mergeCell ref="P70:Q70"/>
    <mergeCell ref="K47:Q47"/>
    <mergeCell ref="D50:E50"/>
    <mergeCell ref="H50:I50"/>
    <mergeCell ref="J50:K50"/>
    <mergeCell ref="P50:Q50"/>
    <mergeCell ref="P75:Q75"/>
    <mergeCell ref="P30:Q30"/>
    <mergeCell ref="V11:W11"/>
    <mergeCell ref="D9:Q9"/>
    <mergeCell ref="D11:E11"/>
    <mergeCell ref="P11:Q11"/>
    <mergeCell ref="C22:D22"/>
    <mergeCell ref="E22:F22"/>
    <mergeCell ref="C10:D10"/>
    <mergeCell ref="H10:Q10"/>
    <mergeCell ref="J98:Q102"/>
    <mergeCell ref="O63:Q63"/>
    <mergeCell ref="D44:M44"/>
    <mergeCell ref="D8:E8"/>
    <mergeCell ref="P8:Q8"/>
    <mergeCell ref="D39:E39"/>
    <mergeCell ref="H39:I39"/>
    <mergeCell ref="J39:Q39"/>
    <mergeCell ref="D36:E36"/>
    <mergeCell ref="J36:Q36"/>
    <mergeCell ref="C38:D38"/>
    <mergeCell ref="E38:Q38"/>
    <mergeCell ref="H26:M26"/>
    <mergeCell ref="H24:M24"/>
    <mergeCell ref="H28:M28"/>
    <mergeCell ref="P28:Q28"/>
    <mergeCell ref="H29:M29"/>
    <mergeCell ref="P29:Q29"/>
    <mergeCell ref="H30:M30"/>
    <mergeCell ref="J8:K8"/>
    <mergeCell ref="H36:I36"/>
    <mergeCell ref="C33:J33"/>
    <mergeCell ref="D35:Q35"/>
    <mergeCell ref="P31:Q31"/>
  </mergeCells>
  <conditionalFormatting sqref="B2:Q2">
    <cfRule type="containsBlanks" dxfId="285" priority="76">
      <formula>LEN(TRIM(B2))=0</formula>
    </cfRule>
  </conditionalFormatting>
  <conditionalFormatting sqref="C13:Q13">
    <cfRule type="cellIs" dxfId="284" priority="50" operator="equal">
      <formula>0</formula>
    </cfRule>
  </conditionalFormatting>
  <conditionalFormatting sqref="C15:Q15">
    <cfRule type="cellIs" dxfId="283" priority="49" operator="equal">
      <formula>0</formula>
    </cfRule>
  </conditionalFormatting>
  <conditionalFormatting sqref="C17:Q17">
    <cfRule type="containsBlanks" dxfId="282" priority="68">
      <formula>LEN(TRIM(C17))=0</formula>
    </cfRule>
  </conditionalFormatting>
  <conditionalFormatting sqref="C81:Q81">
    <cfRule type="containsBlanks" dxfId="281" priority="66">
      <formula>LEN(TRIM(C81))=0</formula>
    </cfRule>
  </conditionalFormatting>
  <conditionalFormatting sqref="D43">
    <cfRule type="cellIs" dxfId="280" priority="39" operator="equal">
      <formula>0</formula>
    </cfRule>
  </conditionalFormatting>
  <conditionalFormatting sqref="D7:E8">
    <cfRule type="containsBlanks" dxfId="279" priority="79">
      <formula>LEN(TRIM(D7))=0</formula>
    </cfRule>
  </conditionalFormatting>
  <conditionalFormatting sqref="D11:E11">
    <cfRule type="cellIs" dxfId="278" priority="53" operator="equal">
      <formula>0</formula>
    </cfRule>
  </conditionalFormatting>
  <conditionalFormatting sqref="D36:E36">
    <cfRule type="cellIs" dxfId="277" priority="44" operator="equal">
      <formula>0</formula>
    </cfRule>
  </conditionalFormatting>
  <conditionalFormatting sqref="D39:E39">
    <cfRule type="cellIs" dxfId="276" priority="41" operator="equal">
      <formula>0</formula>
    </cfRule>
  </conditionalFormatting>
  <conditionalFormatting sqref="D45:E45">
    <cfRule type="cellIs" dxfId="275" priority="35" operator="equal">
      <formula>0</formula>
    </cfRule>
  </conditionalFormatting>
  <conditionalFormatting sqref="D48:E50">
    <cfRule type="cellIs" dxfId="274" priority="31" operator="equal">
      <formula>0</formula>
    </cfRule>
  </conditionalFormatting>
  <conditionalFormatting sqref="D94:E94 D96:E96">
    <cfRule type="cellIs" dxfId="273" priority="16" operator="equal">
      <formula>0</formula>
    </cfRule>
  </conditionalFormatting>
  <conditionalFormatting sqref="D46:H47">
    <cfRule type="cellIs" dxfId="272" priority="33" operator="equal">
      <formula>0</formula>
    </cfRule>
  </conditionalFormatting>
  <conditionalFormatting sqref="D44:M44">
    <cfRule type="cellIs" dxfId="271" priority="37" operator="equal">
      <formula>0</formula>
    </cfRule>
  </conditionalFormatting>
  <conditionalFormatting sqref="D9:Q9 E10:H10">
    <cfRule type="cellIs" dxfId="270" priority="55" operator="equal">
      <formula>0</formula>
    </cfRule>
  </conditionalFormatting>
  <conditionalFormatting sqref="D35:Q35">
    <cfRule type="cellIs" dxfId="269" priority="45" operator="equal">
      <formula>0</formula>
    </cfRule>
  </conditionalFormatting>
  <conditionalFormatting sqref="E79:H79">
    <cfRule type="containsBlanks" dxfId="268" priority="67">
      <formula>LEN(TRIM(E79))=0</formula>
    </cfRule>
  </conditionalFormatting>
  <conditionalFormatting sqref="E38:Q38">
    <cfRule type="cellIs" dxfId="267" priority="42" operator="equal">
      <formula>0</formula>
    </cfRule>
  </conditionalFormatting>
  <conditionalFormatting sqref="H45:Q45">
    <cfRule type="cellIs" dxfId="266" priority="34" operator="equal">
      <formula>0</formula>
    </cfRule>
  </conditionalFormatting>
  <conditionalFormatting sqref="I48:K48">
    <cfRule type="cellIs" dxfId="265" priority="30" operator="equal">
      <formula>0</formula>
    </cfRule>
  </conditionalFormatting>
  <conditionalFormatting sqref="I43:Q43">
    <cfRule type="cellIs" dxfId="264" priority="38" operator="equal">
      <formula>0</formula>
    </cfRule>
  </conditionalFormatting>
  <conditionalFormatting sqref="J11">
    <cfRule type="cellIs" dxfId="263" priority="52" operator="equal">
      <formula>0</formula>
    </cfRule>
  </conditionalFormatting>
  <conditionalFormatting sqref="J7:K8">
    <cfRule type="containsBlanks" dxfId="262" priority="81">
      <formula>LEN(TRIM(J7))=0</formula>
    </cfRule>
  </conditionalFormatting>
  <conditionalFormatting sqref="J50:K50">
    <cfRule type="cellIs" dxfId="261" priority="13" operator="equal">
      <formula>0</formula>
    </cfRule>
  </conditionalFormatting>
  <conditionalFormatting sqref="J36:Q36">
    <cfRule type="cellIs" dxfId="260" priority="43" operator="equal">
      <formula>0</formula>
    </cfRule>
  </conditionalFormatting>
  <conditionalFormatting sqref="J39:Q39">
    <cfRule type="cellIs" dxfId="259" priority="40" operator="equal">
      <formula>0</formula>
    </cfRule>
  </conditionalFormatting>
  <conditionalFormatting sqref="J49:Q49">
    <cfRule type="cellIs" dxfId="258" priority="27" operator="equal">
      <formula>0</formula>
    </cfRule>
  </conditionalFormatting>
  <conditionalFormatting sqref="K46:Q47">
    <cfRule type="cellIs" dxfId="257" priority="32" operator="equal">
      <formula>0</formula>
    </cfRule>
  </conditionalFormatting>
  <conditionalFormatting sqref="L65:P66">
    <cfRule type="cellIs" dxfId="256" priority="2" operator="greaterThan">
      <formula>0.2</formula>
    </cfRule>
  </conditionalFormatting>
  <conditionalFormatting sqref="N72:Q72">
    <cfRule type="containsBlanks" dxfId="255" priority="62" stopIfTrue="1">
      <formula>LEN(TRIM(N72))=0</formula>
    </cfRule>
  </conditionalFormatting>
  <conditionalFormatting sqref="P8:Q8">
    <cfRule type="containsBlanks" dxfId="254" priority="78">
      <formula>LEN(TRIM(P8))=0</formula>
    </cfRule>
  </conditionalFormatting>
  <conditionalFormatting sqref="P11:Q11">
    <cfRule type="cellIs" dxfId="253" priority="51" operator="equal">
      <formula>0</formula>
    </cfRule>
  </conditionalFormatting>
  <conditionalFormatting sqref="P31:Q31">
    <cfRule type="cellIs" dxfId="252" priority="48" operator="equal">
      <formula>0</formula>
    </cfRule>
  </conditionalFormatting>
  <conditionalFormatting sqref="P44:Q44">
    <cfRule type="cellIs" dxfId="251" priority="36" operator="equal">
      <formula>0</formula>
    </cfRule>
  </conditionalFormatting>
  <conditionalFormatting sqref="P48:Q48">
    <cfRule type="cellIs" dxfId="250" priority="28" operator="equal">
      <formula>0</formula>
    </cfRule>
  </conditionalFormatting>
  <conditionalFormatting sqref="P50:Q50">
    <cfRule type="cellIs" dxfId="249" priority="25" operator="equal">
      <formula>0</formula>
    </cfRule>
  </conditionalFormatting>
  <conditionalFormatting sqref="T72">
    <cfRule type="containsBlanks" dxfId="248" priority="61">
      <formula>LEN(TRIM(T72))=0</formula>
    </cfRule>
  </conditionalFormatting>
  <conditionalFormatting sqref="U75">
    <cfRule type="cellIs" dxfId="247" priority="64" operator="notEqual">
      <formula>0</formula>
    </cfRule>
  </conditionalFormatting>
  <conditionalFormatting sqref="V59:V60">
    <cfRule type="cellIs" dxfId="246" priority="3" operator="notEqual">
      <formula>0</formula>
    </cfRule>
  </conditionalFormatting>
  <conditionalFormatting sqref="V67">
    <cfRule type="cellIs" dxfId="245" priority="11" operator="notEqual">
      <formula>0</formula>
    </cfRule>
  </conditionalFormatting>
  <dataValidations count="2">
    <dataValidation allowBlank="1" showInputMessage="1" showErrorMessage="1" prompt="A designação deve fazer referência ao tipo de intervenção, à identificação do imóvel e à localização" sqref="D9" xr:uid="{72F4D4E5-633F-4195-8F76-08B71D3D6349}"/>
    <dataValidation allowBlank="1" showInputMessage="1" showErrorMessage="1" prompt="Previsão do prazo de execução [em meses]" sqref="D11" xr:uid="{76E8727D-E833-4281-9238-DC4304142BA2}"/>
  </dataValidations>
  <printOptions horizontalCentered="1"/>
  <pageMargins left="0.51181102362204722" right="0.51181102362204722" top="1.0629921259842521" bottom="0.27559055118110237" header="0.31496062992125984" footer="0.31496062992125984"/>
  <pageSetup paperSize="9" scale="65" orientation="portrait" r:id="rId1"/>
  <headerFooter>
    <oddHeader xml:space="preserve">&amp;C&amp;"Calibri,Normal"&amp;K000000&amp;G
&amp;7MINISTÉRIO DAS FINANÇAS
&amp;11&amp;K892432FUNDO DE REABILITAÇÃO E CONSERVAÇÃO PATRIMONIAL
&amp;12
</oddHeader>
    <oddFooter>&amp;C&amp;"Calibri,Negrito"&amp;8&amp;K000000&amp;P&amp;"Calibri,Normal" | &amp;N</oddFooter>
  </headerFooter>
  <rowBreaks count="1" manualBreakCount="1">
    <brk id="53" max="16383" man="1"/>
  </rowBreaks>
  <legacyDrawingHF r:id="rId2"/>
  <extLst>
    <ext xmlns:x14="http://schemas.microsoft.com/office/spreadsheetml/2009/9/main" uri="{CCE6A557-97BC-4b89-ADB6-D9C93CAAB3DF}">
      <x14:dataValidations xmlns:xm="http://schemas.microsoft.com/office/excel/2006/main" count="5">
        <x14:dataValidation type="list" allowBlank="1" showInputMessage="1" showErrorMessage="1" xr:uid="{93A2C5AF-E09A-7E46-B997-8F32467AF568}">
          <x14:formula1>
            <xm:f>Bases!$B$40:$B$42</xm:f>
          </x14:formula1>
          <xm:sqref>P71 P74</xm:sqref>
        </x14:dataValidation>
        <x14:dataValidation type="list" allowBlank="1" showInputMessage="1" showErrorMessage="1" xr:uid="{922B13F1-162F-B24D-B9E4-52B6E3D9593B}">
          <x14:formula1>
            <xm:f>Bases!$G$43:$G$45</xm:f>
          </x14:formula1>
          <xm:sqref>E79:I79</xm:sqref>
        </x14:dataValidation>
        <x14:dataValidation type="list" allowBlank="1" showInputMessage="1" showErrorMessage="1" xr:uid="{85E8D169-6E43-9D43-9060-017D25D5D6E1}">
          <x14:formula1>
            <xm:f>Bases!$B$45:$B$46</xm:f>
          </x14:formula1>
          <xm:sqref>B2:Q2</xm:sqref>
        </x14:dataValidation>
        <x14:dataValidation type="list" allowBlank="1" showInputMessage="1" showErrorMessage="1" xr:uid="{60EF217E-FA7B-4BA2-A577-952BFE178746}">
          <x14:formula1>
            <xm:f>Bases!$B$5:$B$6</xm:f>
          </x14:formula1>
          <xm:sqref>J8:K8</xm:sqref>
        </x14:dataValidation>
        <x14:dataValidation type="list" allowBlank="1" showInputMessage="1" showErrorMessage="1" xr:uid="{0954DDC1-3260-493B-8561-CDC6F0136421}">
          <x14:formula1>
            <xm:f>Bases!$F$10:$F$11</xm:f>
          </x14:formula1>
          <xm:sqref>N72:Q72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1B56C-1ECF-574B-A5F1-8F1D076DD565}">
  <dimension ref="A1:AD151"/>
  <sheetViews>
    <sheetView showGridLines="0" zoomScaleNormal="100" zoomScalePageLayoutView="120" workbookViewId="0">
      <selection activeCell="C12" sqref="C12:Q12"/>
    </sheetView>
  </sheetViews>
  <sheetFormatPr defaultColWidth="10.875" defaultRowHeight="21.95" customHeight="1" x14ac:dyDescent="0.25"/>
  <cols>
    <col min="1" max="1" width="0.875" style="5" customWidth="1"/>
    <col min="2" max="2" width="4.125" style="5" customWidth="1"/>
    <col min="3" max="3" width="10.25" style="5" customWidth="1"/>
    <col min="4" max="4" width="10.875" style="5" customWidth="1"/>
    <col min="5" max="5" width="15" style="5" customWidth="1"/>
    <col min="6" max="6" width="1.625" style="5" customWidth="1"/>
    <col min="7" max="7" width="4.125" style="5" customWidth="1"/>
    <col min="8" max="8" width="10" style="5" customWidth="1"/>
    <col min="9" max="10" width="10.875" style="5" customWidth="1"/>
    <col min="11" max="11" width="4.625" style="5" customWidth="1"/>
    <col min="12" max="12" width="1.625" style="5" customWidth="1"/>
    <col min="13" max="13" width="4.125" style="5" customWidth="1"/>
    <col min="14" max="14" width="10" style="5" customWidth="1"/>
    <col min="15" max="16" width="10.875" style="5" customWidth="1"/>
    <col min="17" max="17" width="4.625" style="5" customWidth="1"/>
    <col min="18" max="18" width="0.875" style="5" customWidth="1"/>
    <col min="19" max="19" width="3.375" style="5" customWidth="1"/>
    <col min="20" max="20" width="10.875" style="5"/>
    <col min="21" max="21" width="12.125" style="5" bestFit="1" customWidth="1"/>
    <col min="22" max="24" width="10.875" style="5"/>
    <col min="25" max="25" width="6.625" style="5" customWidth="1"/>
    <col min="26" max="16384" width="10.875" style="5"/>
  </cols>
  <sheetData>
    <row r="1" spans="1:22" s="1" customFormat="1" ht="20.100000000000001" customHeight="1" x14ac:dyDescent="0.2">
      <c r="B1" s="682" t="s">
        <v>511</v>
      </c>
      <c r="C1" s="682"/>
      <c r="D1" s="682"/>
      <c r="E1" s="682"/>
      <c r="F1" s="682"/>
      <c r="G1" s="682"/>
      <c r="H1" s="682"/>
      <c r="I1" s="682"/>
      <c r="J1" s="682"/>
      <c r="K1" s="682"/>
      <c r="L1" s="682"/>
      <c r="M1" s="682"/>
      <c r="N1" s="682"/>
      <c r="O1" s="682"/>
      <c r="P1" s="682"/>
      <c r="Q1" s="682"/>
      <c r="R1" s="223"/>
      <c r="S1" s="223"/>
      <c r="T1" s="223"/>
      <c r="U1" s="223"/>
      <c r="V1" s="103"/>
    </row>
    <row r="2" spans="1:22" s="1" customFormat="1" ht="24.95" customHeight="1" x14ac:dyDescent="0.35">
      <c r="B2" s="683" t="s">
        <v>237</v>
      </c>
      <c r="C2" s="683"/>
      <c r="D2" s="683"/>
      <c r="E2" s="683"/>
      <c r="F2" s="683"/>
      <c r="G2" s="683"/>
      <c r="H2" s="683"/>
      <c r="I2" s="683"/>
      <c r="J2" s="683"/>
      <c r="K2" s="683"/>
      <c r="L2" s="683"/>
      <c r="M2" s="683"/>
      <c r="N2" s="683"/>
      <c r="O2" s="683"/>
      <c r="P2" s="683"/>
      <c r="Q2" s="683"/>
      <c r="R2" s="76"/>
      <c r="S2" s="76"/>
      <c r="T2" s="76"/>
      <c r="U2" s="152"/>
      <c r="V2" s="103"/>
    </row>
    <row r="3" spans="1:22" s="1" customFormat="1" ht="24.95" customHeight="1" x14ac:dyDescent="0.35">
      <c r="B3" s="684" t="s">
        <v>238</v>
      </c>
      <c r="C3" s="684"/>
      <c r="D3" s="684"/>
      <c r="E3" s="684"/>
      <c r="F3" s="684"/>
      <c r="G3" s="684"/>
      <c r="H3" s="684"/>
      <c r="I3" s="684"/>
      <c r="J3" s="684"/>
      <c r="K3" s="684"/>
      <c r="L3" s="684"/>
      <c r="M3" s="684"/>
      <c r="N3" s="684"/>
      <c r="O3" s="684"/>
      <c r="P3" s="684"/>
      <c r="Q3" s="684"/>
      <c r="R3" s="104"/>
      <c r="S3" s="104"/>
      <c r="T3" s="104"/>
      <c r="U3" s="76"/>
      <c r="V3" s="76"/>
    </row>
    <row r="4" spans="1:22" s="1" customFormat="1" ht="20.100000000000001" customHeight="1" x14ac:dyDescent="0.35">
      <c r="B4" s="685">
        <f>Parecer!B2</f>
        <v>0</v>
      </c>
      <c r="C4" s="685"/>
      <c r="D4" s="685"/>
      <c r="E4" s="685"/>
      <c r="F4" s="685"/>
      <c r="G4" s="685"/>
      <c r="H4" s="685"/>
      <c r="I4" s="685"/>
      <c r="J4" s="685"/>
      <c r="K4" s="685"/>
      <c r="L4" s="685"/>
      <c r="M4" s="685"/>
      <c r="N4" s="685"/>
      <c r="O4" s="685"/>
      <c r="P4" s="685"/>
      <c r="Q4" s="685"/>
      <c r="R4" s="224"/>
      <c r="S4" s="224"/>
      <c r="T4" s="224"/>
      <c r="U4" s="76"/>
      <c r="V4" s="76"/>
    </row>
    <row r="5" spans="1:22" s="1" customFormat="1" ht="14.1" customHeight="1" x14ac:dyDescent="0.2">
      <c r="B5" s="625" t="s">
        <v>543</v>
      </c>
      <c r="C5" s="625"/>
      <c r="D5" s="625"/>
      <c r="E5" s="625"/>
      <c r="F5" s="625"/>
      <c r="G5" s="625"/>
      <c r="H5" s="625"/>
      <c r="I5" s="625"/>
      <c r="J5" s="625"/>
      <c r="K5" s="625"/>
      <c r="L5" s="625"/>
      <c r="M5" s="625"/>
      <c r="N5" s="625"/>
      <c r="O5" s="625"/>
      <c r="P5" s="625"/>
      <c r="Q5" s="625"/>
      <c r="S5" s="2"/>
    </row>
    <row r="6" spans="1:22" s="1" customFormat="1" ht="30" customHeight="1" x14ac:dyDescent="0.25">
      <c r="B6" s="34"/>
      <c r="C6" s="621" t="s">
        <v>8</v>
      </c>
      <c r="D6" s="621"/>
      <c r="E6" s="621"/>
    </row>
    <row r="7" spans="1:22" s="1" customFormat="1" ht="5.0999999999999996" customHeight="1" x14ac:dyDescent="0.2">
      <c r="A7" s="10"/>
      <c r="B7" s="11"/>
      <c r="C7" s="122"/>
      <c r="D7" s="11"/>
      <c r="E7" s="11"/>
      <c r="F7" s="11"/>
      <c r="G7" s="11"/>
      <c r="H7" s="11"/>
      <c r="I7" s="11"/>
      <c r="J7" s="11"/>
      <c r="K7" s="11"/>
      <c r="L7" s="11"/>
      <c r="M7" s="11"/>
      <c r="N7" s="11"/>
      <c r="O7" s="11"/>
      <c r="P7" s="11"/>
      <c r="Q7" s="11"/>
      <c r="R7" s="12"/>
    </row>
    <row r="8" spans="1:22" s="1" customFormat="1" ht="18.75" customHeight="1" x14ac:dyDescent="0.25">
      <c r="A8" s="13"/>
      <c r="C8" s="602" t="s">
        <v>5</v>
      </c>
      <c r="D8" s="602"/>
      <c r="E8" s="403">
        <f>Parecer!D7</f>
        <v>0</v>
      </c>
      <c r="F8" s="408"/>
      <c r="G8" s="408"/>
      <c r="H8" s="602" t="s">
        <v>6</v>
      </c>
      <c r="I8" s="602"/>
      <c r="J8" s="572">
        <f>Parecer!J7</f>
        <v>0</v>
      </c>
      <c r="K8" s="572"/>
      <c r="L8" s="408"/>
      <c r="M8" s="609"/>
      <c r="N8" s="609"/>
      <c r="O8" s="375"/>
      <c r="P8" s="687"/>
      <c r="Q8" s="650"/>
      <c r="R8" s="14"/>
    </row>
    <row r="9" spans="1:22" s="1" customFormat="1" ht="18.75" customHeight="1" x14ac:dyDescent="0.25">
      <c r="A9" s="13"/>
      <c r="C9" s="601" t="s">
        <v>293</v>
      </c>
      <c r="D9" s="601"/>
      <c r="E9" s="458">
        <f>Parecer!D8</f>
        <v>0</v>
      </c>
      <c r="F9" s="408"/>
      <c r="G9" s="408"/>
      <c r="H9" s="601" t="s">
        <v>405</v>
      </c>
      <c r="I9" s="601"/>
      <c r="J9" s="689">
        <f>Parecer!J8</f>
        <v>0</v>
      </c>
      <c r="K9" s="689"/>
      <c r="L9" s="411"/>
      <c r="M9" s="602" t="s">
        <v>406</v>
      </c>
      <c r="N9" s="602"/>
      <c r="O9" s="602"/>
      <c r="P9" s="688">
        <f>Parecer!P8</f>
        <v>0</v>
      </c>
      <c r="Q9" s="688"/>
      <c r="R9" s="14"/>
    </row>
    <row r="10" spans="1:22" s="1" customFormat="1" ht="18.75" customHeight="1" x14ac:dyDescent="0.25">
      <c r="A10" s="13"/>
      <c r="B10" s="36"/>
      <c r="C10" s="602" t="s">
        <v>1</v>
      </c>
      <c r="D10" s="602"/>
      <c r="E10" s="572">
        <f>Parecer!D9</f>
        <v>0</v>
      </c>
      <c r="F10" s="572"/>
      <c r="G10" s="572"/>
      <c r="H10" s="572"/>
      <c r="I10" s="572"/>
      <c r="J10" s="572"/>
      <c r="K10" s="572"/>
      <c r="L10" s="572"/>
      <c r="M10" s="572"/>
      <c r="N10" s="572"/>
      <c r="O10" s="572"/>
      <c r="P10" s="572"/>
      <c r="Q10" s="572"/>
      <c r="R10" s="202"/>
      <c r="S10" s="214"/>
      <c r="T10" s="214"/>
      <c r="U10" s="214"/>
      <c r="V10" s="214"/>
    </row>
    <row r="11" spans="1:22" s="1" customFormat="1" ht="21.95" customHeight="1" x14ac:dyDescent="0.25">
      <c r="A11" s="13"/>
      <c r="C11" s="409" t="s">
        <v>195</v>
      </c>
      <c r="D11" s="387"/>
      <c r="E11" s="420"/>
      <c r="F11" s="408"/>
      <c r="G11" s="408"/>
      <c r="H11" s="375"/>
      <c r="I11" s="459"/>
      <c r="J11" s="459"/>
      <c r="K11" s="460"/>
      <c r="L11" s="408"/>
      <c r="M11" s="408"/>
      <c r="N11" s="375"/>
      <c r="O11" s="459"/>
      <c r="P11" s="459"/>
      <c r="Q11" s="415"/>
      <c r="R11" s="62"/>
    </row>
    <row r="12" spans="1:22" s="1" customFormat="1" ht="45" customHeight="1" x14ac:dyDescent="0.25">
      <c r="A12" s="13"/>
      <c r="C12" s="686"/>
      <c r="D12" s="686"/>
      <c r="E12" s="686"/>
      <c r="F12" s="686"/>
      <c r="G12" s="686"/>
      <c r="H12" s="686"/>
      <c r="I12" s="686"/>
      <c r="J12" s="686"/>
      <c r="K12" s="686"/>
      <c r="L12" s="686"/>
      <c r="M12" s="686"/>
      <c r="N12" s="686"/>
      <c r="O12" s="686"/>
      <c r="P12" s="686"/>
      <c r="Q12" s="686"/>
      <c r="R12" s="63"/>
    </row>
    <row r="13" spans="1:22" s="53" customFormat="1" ht="5.0999999999999996" customHeight="1" x14ac:dyDescent="0.25">
      <c r="A13" s="64"/>
      <c r="B13" s="65"/>
      <c r="C13" s="65"/>
      <c r="D13" s="65"/>
      <c r="E13" s="65"/>
      <c r="F13" s="65"/>
      <c r="G13" s="65"/>
      <c r="H13" s="65"/>
      <c r="I13" s="65"/>
      <c r="J13" s="65"/>
      <c r="K13" s="65"/>
      <c r="L13" s="65"/>
      <c r="M13" s="65"/>
      <c r="N13" s="65"/>
      <c r="O13" s="65"/>
      <c r="P13" s="65"/>
      <c r="Q13" s="65"/>
      <c r="R13" s="66"/>
    </row>
    <row r="14" spans="1:22" s="53" customFormat="1" ht="22.5" customHeight="1" x14ac:dyDescent="0.25">
      <c r="B14" s="34"/>
      <c r="C14" s="644" t="s">
        <v>196</v>
      </c>
      <c r="D14" s="644"/>
      <c r="E14" s="644"/>
    </row>
    <row r="15" spans="1:22" s="53" customFormat="1" ht="5.0999999999999996" customHeight="1" x14ac:dyDescent="0.25">
      <c r="A15" s="57"/>
      <c r="B15" s="58"/>
      <c r="C15" s="58"/>
      <c r="D15" s="58"/>
      <c r="E15" s="58"/>
      <c r="F15" s="58"/>
      <c r="G15" s="58"/>
      <c r="H15" s="58"/>
      <c r="I15" s="58"/>
      <c r="J15" s="58"/>
      <c r="K15" s="58"/>
      <c r="L15" s="58"/>
      <c r="M15" s="58"/>
      <c r="N15" s="58"/>
      <c r="O15" s="58"/>
      <c r="P15" s="58"/>
      <c r="Q15" s="58"/>
      <c r="R15" s="59"/>
    </row>
    <row r="16" spans="1:22" s="53" customFormat="1" ht="21.95" customHeight="1" x14ac:dyDescent="0.25">
      <c r="A16" s="60"/>
      <c r="B16" s="219"/>
      <c r="C16" s="609" t="s">
        <v>99</v>
      </c>
      <c r="D16" s="609"/>
      <c r="E16" s="609"/>
      <c r="F16" s="377"/>
      <c r="G16" s="377"/>
      <c r="H16" s="377"/>
      <c r="I16" s="377"/>
      <c r="J16" s="377"/>
      <c r="K16" s="377"/>
      <c r="L16" s="377"/>
      <c r="M16" s="377"/>
      <c r="N16" s="377"/>
      <c r="O16" s="377"/>
      <c r="P16" s="377"/>
      <c r="Q16" s="377"/>
      <c r="R16" s="61"/>
    </row>
    <row r="17" spans="1:20" s="53" customFormat="1" ht="78.75" customHeight="1" x14ac:dyDescent="0.25">
      <c r="A17" s="60"/>
      <c r="B17" s="36"/>
      <c r="C17" s="624">
        <f>AnexoRC!C10</f>
        <v>0</v>
      </c>
      <c r="D17" s="624"/>
      <c r="E17" s="624"/>
      <c r="F17" s="624"/>
      <c r="G17" s="624"/>
      <c r="H17" s="624"/>
      <c r="I17" s="624"/>
      <c r="J17" s="624"/>
      <c r="K17" s="624"/>
      <c r="L17" s="624"/>
      <c r="M17" s="624"/>
      <c r="N17" s="624"/>
      <c r="O17" s="624"/>
      <c r="P17" s="624"/>
      <c r="Q17" s="624"/>
      <c r="R17" s="61"/>
    </row>
    <row r="18" spans="1:20" s="53" customFormat="1" ht="5.0999999999999996" customHeight="1" x14ac:dyDescent="0.25">
      <c r="A18" s="60"/>
      <c r="B18" s="36"/>
      <c r="C18" s="387"/>
      <c r="D18" s="387"/>
      <c r="E18" s="387"/>
      <c r="F18" s="387"/>
      <c r="G18" s="387"/>
      <c r="H18" s="387"/>
      <c r="I18" s="387"/>
      <c r="J18" s="387"/>
      <c r="K18" s="387"/>
      <c r="L18" s="387"/>
      <c r="M18" s="387"/>
      <c r="N18" s="387"/>
      <c r="O18" s="387"/>
      <c r="P18" s="387"/>
      <c r="Q18" s="387"/>
      <c r="R18" s="61"/>
    </row>
    <row r="19" spans="1:20" s="53" customFormat="1" ht="21.95" customHeight="1" x14ac:dyDescent="0.25">
      <c r="A19" s="60"/>
      <c r="B19" s="219"/>
      <c r="C19" s="602" t="s">
        <v>639</v>
      </c>
      <c r="D19" s="602"/>
      <c r="E19" s="378"/>
      <c r="F19" s="378"/>
      <c r="G19" s="378"/>
      <c r="H19" s="378"/>
      <c r="I19" s="378"/>
      <c r="J19" s="577">
        <f>AnexoRC!E12</f>
        <v>0</v>
      </c>
      <c r="K19" s="577"/>
      <c r="L19" s="377"/>
      <c r="M19" s="377"/>
      <c r="N19" s="377"/>
      <c r="O19" s="377"/>
      <c r="P19" s="377"/>
      <c r="Q19" s="377"/>
      <c r="R19" s="61"/>
    </row>
    <row r="20" spans="1:20" s="53" customFormat="1" ht="21.95" customHeight="1" x14ac:dyDescent="0.25">
      <c r="A20" s="60"/>
      <c r="B20" s="219"/>
      <c r="C20" s="601" t="s">
        <v>163</v>
      </c>
      <c r="D20" s="601"/>
      <c r="E20" s="381"/>
      <c r="F20" s="381"/>
      <c r="G20" s="381"/>
      <c r="H20" s="381"/>
      <c r="I20" s="381"/>
      <c r="J20" s="557">
        <f>AnexoRC!J12</f>
        <v>0</v>
      </c>
      <c r="K20" s="557"/>
      <c r="L20" s="377"/>
      <c r="M20" s="461"/>
      <c r="N20" s="602" t="s">
        <v>10</v>
      </c>
      <c r="O20" s="602"/>
      <c r="P20" s="690" t="str">
        <f>IFERROR(J20/J19,"")</f>
        <v/>
      </c>
      <c r="Q20" s="690"/>
      <c r="R20" s="61"/>
      <c r="T20" s="75"/>
    </row>
    <row r="21" spans="1:20" s="53" customFormat="1" ht="21.95" customHeight="1" x14ac:dyDescent="0.25">
      <c r="A21" s="60"/>
      <c r="B21" s="219"/>
      <c r="C21" s="601" t="s">
        <v>92</v>
      </c>
      <c r="D21" s="601"/>
      <c r="E21" s="462">
        <f>FormulárioCandidatura!D11</f>
        <v>0</v>
      </c>
      <c r="F21" s="377"/>
      <c r="G21" s="461"/>
      <c r="H21" s="601" t="s">
        <v>108</v>
      </c>
      <c r="I21" s="601"/>
      <c r="J21" s="463">
        <f>FormulárioCandidatura!K11</f>
        <v>0</v>
      </c>
      <c r="K21" s="464" t="s">
        <v>91</v>
      </c>
      <c r="L21" s="377"/>
      <c r="M21" s="461"/>
      <c r="N21" s="601" t="s">
        <v>197</v>
      </c>
      <c r="O21" s="601"/>
      <c r="P21" s="463">
        <f>AnexoRC!J13</f>
        <v>0</v>
      </c>
      <c r="Q21" s="464" t="s">
        <v>198</v>
      </c>
      <c r="R21" s="61"/>
    </row>
    <row r="22" spans="1:20" s="53" customFormat="1" ht="5.0999999999999996" customHeight="1" x14ac:dyDescent="0.25">
      <c r="A22" s="64"/>
      <c r="B22" s="65"/>
      <c r="C22" s="65"/>
      <c r="D22" s="65"/>
      <c r="E22" s="65"/>
      <c r="F22" s="65"/>
      <c r="G22" s="65"/>
      <c r="H22" s="65"/>
      <c r="I22" s="65"/>
      <c r="J22" s="65"/>
      <c r="K22" s="65"/>
      <c r="L22" s="65"/>
      <c r="M22" s="65"/>
      <c r="N22" s="65"/>
      <c r="O22" s="65"/>
      <c r="P22" s="65"/>
      <c r="Q22" s="65"/>
      <c r="R22" s="66"/>
    </row>
    <row r="23" spans="1:20" s="53" customFormat="1" ht="22.5" customHeight="1" x14ac:dyDescent="0.25">
      <c r="B23" s="34"/>
      <c r="C23" s="644" t="s">
        <v>199</v>
      </c>
      <c r="D23" s="644"/>
    </row>
    <row r="24" spans="1:20" s="53" customFormat="1" ht="6.95" customHeight="1" x14ac:dyDescent="0.25">
      <c r="A24" s="57"/>
      <c r="B24" s="58"/>
      <c r="C24" s="58"/>
      <c r="D24" s="58"/>
      <c r="E24" s="58"/>
      <c r="F24" s="58"/>
      <c r="G24" s="58"/>
      <c r="H24" s="58"/>
      <c r="I24" s="58"/>
      <c r="J24" s="58"/>
      <c r="K24" s="58"/>
      <c r="L24" s="58"/>
      <c r="M24" s="58"/>
      <c r="N24" s="58"/>
      <c r="O24" s="58"/>
      <c r="P24" s="58"/>
      <c r="Q24" s="58"/>
      <c r="R24" s="59"/>
    </row>
    <row r="25" spans="1:20" s="53" customFormat="1" ht="21.75" customHeight="1" x14ac:dyDescent="0.25">
      <c r="A25" s="60"/>
      <c r="B25" s="219"/>
      <c r="C25" s="691" t="s">
        <v>428</v>
      </c>
      <c r="D25" s="691"/>
      <c r="E25" s="365">
        <f>AnexoRC!E18</f>
        <v>0</v>
      </c>
      <c r="F25" s="377"/>
      <c r="G25" s="377"/>
      <c r="H25" s="692">
        <f>AnexoRC!H18</f>
        <v>0</v>
      </c>
      <c r="I25" s="692"/>
      <c r="J25" s="692"/>
      <c r="K25" s="692"/>
      <c r="L25" s="377"/>
      <c r="M25" s="377"/>
      <c r="N25" s="377"/>
      <c r="O25" s="377"/>
      <c r="P25" s="377"/>
      <c r="Q25" s="377"/>
      <c r="R25" s="61"/>
    </row>
    <row r="26" spans="1:20" s="53" customFormat="1" ht="21.95" customHeight="1" x14ac:dyDescent="0.25">
      <c r="A26" s="60"/>
      <c r="B26" s="219"/>
      <c r="C26" s="601" t="s">
        <v>158</v>
      </c>
      <c r="D26" s="601"/>
      <c r="E26" s="365">
        <f>AnexoRC!E19</f>
        <v>0</v>
      </c>
      <c r="F26" s="377"/>
      <c r="G26" s="461"/>
      <c r="H26" s="602" t="s">
        <v>493</v>
      </c>
      <c r="I26" s="602"/>
      <c r="J26" s="572">
        <f>AnexoRC!J19</f>
        <v>0</v>
      </c>
      <c r="K26" s="572"/>
      <c r="L26" s="377"/>
      <c r="M26" s="461"/>
      <c r="N26" s="602" t="s">
        <v>494</v>
      </c>
      <c r="O26" s="602"/>
      <c r="P26" s="572">
        <f>AnexoRC!P19</f>
        <v>0</v>
      </c>
      <c r="Q26" s="572"/>
      <c r="R26" s="61"/>
    </row>
    <row r="27" spans="1:20" s="53" customFormat="1" ht="21.95" customHeight="1" x14ac:dyDescent="0.25">
      <c r="A27" s="60"/>
      <c r="B27" s="219"/>
      <c r="C27" s="601" t="s">
        <v>429</v>
      </c>
      <c r="D27" s="601"/>
      <c r="E27" s="401">
        <f>AnexoRC!E20</f>
        <v>0</v>
      </c>
      <c r="F27" s="377"/>
      <c r="G27" s="461"/>
      <c r="H27" s="602" t="s">
        <v>481</v>
      </c>
      <c r="I27" s="602"/>
      <c r="J27" s="572">
        <f>AnexoRC!J20</f>
        <v>0</v>
      </c>
      <c r="K27" s="572"/>
      <c r="L27" s="377"/>
      <c r="M27" s="461"/>
      <c r="N27" s="602" t="s">
        <v>495</v>
      </c>
      <c r="O27" s="602"/>
      <c r="P27" s="572">
        <f>AnexoRC!P20</f>
        <v>0</v>
      </c>
      <c r="Q27" s="572"/>
      <c r="R27" s="61"/>
    </row>
    <row r="28" spans="1:20" s="53" customFormat="1" ht="8.25" customHeight="1" x14ac:dyDescent="0.25">
      <c r="A28" s="60"/>
      <c r="C28" s="377"/>
      <c r="D28" s="377"/>
      <c r="E28" s="377"/>
      <c r="F28" s="377"/>
      <c r="G28" s="377"/>
      <c r="H28" s="377"/>
      <c r="I28" s="377"/>
      <c r="J28" s="377"/>
      <c r="K28" s="377"/>
      <c r="L28" s="377"/>
      <c r="M28" s="377"/>
      <c r="N28" s="377"/>
      <c r="O28" s="377"/>
      <c r="P28" s="377"/>
      <c r="Q28" s="377"/>
      <c r="R28" s="61"/>
    </row>
    <row r="29" spans="1:20" s="53" customFormat="1" ht="24" customHeight="1" x14ac:dyDescent="0.25">
      <c r="A29" s="60"/>
      <c r="B29" s="219"/>
      <c r="C29" s="602" t="s">
        <v>431</v>
      </c>
      <c r="D29" s="602"/>
      <c r="E29" s="365">
        <f>AnexoRC!E22</f>
        <v>0</v>
      </c>
      <c r="F29" s="377"/>
      <c r="G29" s="461"/>
      <c r="H29" s="602" t="s">
        <v>432</v>
      </c>
      <c r="I29" s="602"/>
      <c r="J29" s="572">
        <f>AnexoRC!J22</f>
        <v>0</v>
      </c>
      <c r="K29" s="572"/>
      <c r="L29" s="377"/>
      <c r="M29" s="461"/>
      <c r="N29" s="602" t="s">
        <v>430</v>
      </c>
      <c r="O29" s="602"/>
      <c r="P29" s="572">
        <f>AnexoRC!P22</f>
        <v>0</v>
      </c>
      <c r="Q29" s="572"/>
      <c r="R29" s="61"/>
    </row>
    <row r="30" spans="1:20" s="53" customFormat="1" ht="21.95" customHeight="1" x14ac:dyDescent="0.25">
      <c r="A30" s="60"/>
      <c r="B30" s="219"/>
      <c r="C30" s="602" t="s">
        <v>434</v>
      </c>
      <c r="D30" s="602"/>
      <c r="E30" s="365">
        <f>AnexoRC!E23</f>
        <v>0</v>
      </c>
      <c r="F30" s="377"/>
      <c r="G30" s="461"/>
      <c r="H30" s="602" t="s">
        <v>435</v>
      </c>
      <c r="I30" s="602"/>
      <c r="J30" s="572">
        <f>AnexoRC!J23</f>
        <v>0</v>
      </c>
      <c r="K30" s="572"/>
      <c r="L30" s="377"/>
      <c r="M30" s="461"/>
      <c r="N30" s="602" t="s">
        <v>436</v>
      </c>
      <c r="O30" s="602"/>
      <c r="P30" s="572">
        <f>AnexoRC!P23</f>
        <v>0</v>
      </c>
      <c r="Q30" s="572"/>
      <c r="R30" s="61"/>
    </row>
    <row r="31" spans="1:20" s="53" customFormat="1" ht="21.95" customHeight="1" x14ac:dyDescent="0.25">
      <c r="A31" s="60"/>
      <c r="B31" s="219"/>
      <c r="C31" s="601" t="s">
        <v>437</v>
      </c>
      <c r="D31" s="601"/>
      <c r="E31" s="401">
        <f>AnexoRC!E24</f>
        <v>0</v>
      </c>
      <c r="F31" s="377"/>
      <c r="G31" s="461"/>
      <c r="H31" s="601" t="s">
        <v>640</v>
      </c>
      <c r="I31" s="601"/>
      <c r="J31" s="578">
        <f>AnexoRC!J24</f>
        <v>0</v>
      </c>
      <c r="K31" s="578"/>
      <c r="L31" s="377"/>
      <c r="M31" s="377"/>
      <c r="N31" s="377"/>
      <c r="O31" s="377"/>
      <c r="P31" s="377"/>
      <c r="Q31" s="377"/>
      <c r="R31" s="61"/>
    </row>
    <row r="32" spans="1:20" s="53" customFormat="1" ht="5.0999999999999996" customHeight="1" x14ac:dyDescent="0.25">
      <c r="A32" s="64"/>
      <c r="B32" s="65"/>
      <c r="C32" s="65"/>
      <c r="D32" s="65"/>
      <c r="E32" s="65"/>
      <c r="F32" s="65"/>
      <c r="G32" s="65"/>
      <c r="H32" s="65"/>
      <c r="I32" s="65"/>
      <c r="J32" s="65"/>
      <c r="K32" s="65"/>
      <c r="L32" s="65"/>
      <c r="M32" s="65"/>
      <c r="N32" s="65"/>
      <c r="O32" s="65"/>
      <c r="P32" s="65"/>
      <c r="Q32" s="65"/>
      <c r="R32" s="66"/>
    </row>
    <row r="33" spans="1:19" s="53" customFormat="1" ht="22.5" customHeight="1" x14ac:dyDescent="0.25">
      <c r="B33" s="34"/>
      <c r="C33" s="647" t="s">
        <v>201</v>
      </c>
      <c r="D33" s="647"/>
      <c r="E33" s="647"/>
    </row>
    <row r="34" spans="1:19" s="53" customFormat="1" ht="3" customHeight="1" x14ac:dyDescent="0.25">
      <c r="A34" s="57"/>
      <c r="B34" s="70"/>
      <c r="C34" s="71"/>
      <c r="D34" s="58"/>
      <c r="E34" s="58"/>
      <c r="F34" s="58"/>
      <c r="G34" s="58"/>
      <c r="H34" s="58"/>
      <c r="I34" s="58"/>
      <c r="J34" s="58"/>
      <c r="K34" s="58"/>
      <c r="L34" s="58"/>
      <c r="M34" s="58"/>
      <c r="N34" s="58"/>
      <c r="O34" s="58"/>
      <c r="P34" s="58"/>
      <c r="Q34" s="58"/>
      <c r="R34" s="59"/>
    </row>
    <row r="35" spans="1:19" customFormat="1" ht="24.95" customHeight="1" x14ac:dyDescent="0.25">
      <c r="A35" s="153"/>
      <c r="B35" s="465"/>
      <c r="C35" s="636" t="s">
        <v>372</v>
      </c>
      <c r="D35" s="636"/>
      <c r="E35" s="636"/>
      <c r="F35" s="636"/>
      <c r="G35" s="636"/>
      <c r="H35" s="636"/>
      <c r="I35" s="636"/>
      <c r="J35" s="636"/>
      <c r="K35" s="636"/>
      <c r="L35" s="636"/>
      <c r="M35" s="636"/>
      <c r="N35" s="636"/>
      <c r="O35" s="636"/>
      <c r="P35" s="636"/>
      <c r="Q35" s="636"/>
      <c r="R35" s="154"/>
      <c r="S35" s="143"/>
    </row>
    <row r="36" spans="1:19" s="53" customFormat="1" ht="24.95" customHeight="1" x14ac:dyDescent="0.25">
      <c r="A36" s="60"/>
      <c r="B36" s="461"/>
      <c r="C36" s="602" t="s">
        <v>374</v>
      </c>
      <c r="D36" s="602"/>
      <c r="E36" s="422"/>
      <c r="F36" s="422"/>
      <c r="G36" s="422"/>
      <c r="H36" s="574">
        <f>AnexoRC!H31</f>
        <v>0</v>
      </c>
      <c r="I36" s="574"/>
      <c r="J36" s="574"/>
      <c r="K36" s="574"/>
      <c r="L36" s="574"/>
      <c r="M36" s="574"/>
      <c r="N36" s="574"/>
      <c r="O36" s="574"/>
      <c r="P36" s="574"/>
      <c r="Q36" s="574"/>
      <c r="R36" s="61"/>
    </row>
    <row r="37" spans="1:19" s="74" customFormat="1" ht="18.75" customHeight="1" x14ac:dyDescent="0.2">
      <c r="A37" s="72"/>
      <c r="B37" s="461"/>
      <c r="C37" s="646" t="s">
        <v>373</v>
      </c>
      <c r="D37" s="646"/>
      <c r="E37" s="466"/>
      <c r="F37" s="466"/>
      <c r="G37" s="466"/>
      <c r="H37" s="466"/>
      <c r="I37" s="466"/>
      <c r="J37" s="466"/>
      <c r="K37" s="466"/>
      <c r="L37" s="466"/>
      <c r="M37" s="466"/>
      <c r="N37" s="466"/>
      <c r="O37" s="466"/>
      <c r="P37" s="466"/>
      <c r="Q37" s="466"/>
      <c r="R37" s="73"/>
    </row>
    <row r="38" spans="1:19" s="53" customFormat="1" ht="52.5" customHeight="1" x14ac:dyDescent="0.25">
      <c r="A38" s="60"/>
      <c r="B38" s="377"/>
      <c r="C38" s="624">
        <f>AnexoRC!C34</f>
        <v>0</v>
      </c>
      <c r="D38" s="624"/>
      <c r="E38" s="624"/>
      <c r="F38" s="624"/>
      <c r="G38" s="624"/>
      <c r="H38" s="624"/>
      <c r="I38" s="624"/>
      <c r="J38" s="624"/>
      <c r="K38" s="624"/>
      <c r="L38" s="624"/>
      <c r="M38" s="624"/>
      <c r="N38" s="624"/>
      <c r="O38" s="624"/>
      <c r="P38" s="624"/>
      <c r="Q38" s="624"/>
      <c r="R38" s="61"/>
    </row>
    <row r="39" spans="1:19" s="53" customFormat="1" ht="4.5" customHeight="1" x14ac:dyDescent="0.25">
      <c r="A39" s="60"/>
      <c r="B39" s="451"/>
      <c r="C39" s="467"/>
      <c r="D39" s="467"/>
      <c r="E39" s="467"/>
      <c r="F39" s="467"/>
      <c r="G39" s="467"/>
      <c r="H39" s="467"/>
      <c r="I39" s="467"/>
      <c r="J39" s="467"/>
      <c r="K39" s="467"/>
      <c r="L39" s="467"/>
      <c r="M39" s="467"/>
      <c r="N39" s="467"/>
      <c r="O39" s="467"/>
      <c r="P39" s="467"/>
      <c r="Q39" s="467"/>
      <c r="R39" s="61"/>
    </row>
    <row r="40" spans="1:19" s="53" customFormat="1" ht="24.95" customHeight="1" x14ac:dyDescent="0.25">
      <c r="A40" s="60"/>
      <c r="B40" s="461"/>
      <c r="C40" s="412" t="s">
        <v>375</v>
      </c>
      <c r="D40" s="422"/>
      <c r="E40" s="422"/>
      <c r="F40" s="574">
        <f>AnexoRC!H36</f>
        <v>0</v>
      </c>
      <c r="G40" s="574"/>
      <c r="H40" s="574"/>
      <c r="I40" s="574"/>
      <c r="J40" s="574"/>
      <c r="K40" s="574"/>
      <c r="L40" s="574"/>
      <c r="M40" s="574"/>
      <c r="N40" s="574"/>
      <c r="O40" s="574"/>
      <c r="P40" s="574"/>
      <c r="Q40" s="574"/>
      <c r="R40" s="61"/>
    </row>
    <row r="41" spans="1:19" s="74" customFormat="1" ht="18" customHeight="1" x14ac:dyDescent="0.2">
      <c r="A41" s="72"/>
      <c r="B41" s="461"/>
      <c r="C41" s="609" t="s">
        <v>386</v>
      </c>
      <c r="D41" s="609"/>
      <c r="E41" s="609"/>
      <c r="F41" s="609"/>
      <c r="G41" s="609"/>
      <c r="H41" s="609"/>
      <c r="I41" s="609"/>
      <c r="J41" s="609"/>
      <c r="K41" s="609"/>
      <c r="L41" s="609"/>
      <c r="M41" s="609"/>
      <c r="N41" s="609"/>
      <c r="O41" s="609"/>
      <c r="P41" s="609"/>
      <c r="Q41" s="609"/>
      <c r="R41" s="73"/>
    </row>
    <row r="42" spans="1:19" s="53" customFormat="1" ht="52.5" customHeight="1" x14ac:dyDescent="0.25">
      <c r="A42" s="60"/>
      <c r="B42" s="377"/>
      <c r="C42" s="624">
        <f>AnexoRC!C40</f>
        <v>0</v>
      </c>
      <c r="D42" s="624"/>
      <c r="E42" s="624"/>
      <c r="F42" s="624"/>
      <c r="G42" s="624"/>
      <c r="H42" s="624"/>
      <c r="I42" s="624"/>
      <c r="J42" s="624"/>
      <c r="K42" s="624"/>
      <c r="L42" s="624"/>
      <c r="M42" s="624"/>
      <c r="N42" s="624"/>
      <c r="O42" s="624"/>
      <c r="P42" s="624"/>
      <c r="Q42" s="624"/>
      <c r="R42" s="61"/>
    </row>
    <row r="43" spans="1:19" s="53" customFormat="1" ht="4.5" customHeight="1" x14ac:dyDescent="0.25">
      <c r="A43" s="60"/>
      <c r="B43" s="451"/>
      <c r="C43" s="467"/>
      <c r="D43" s="467"/>
      <c r="E43" s="467"/>
      <c r="F43" s="467"/>
      <c r="G43" s="467"/>
      <c r="H43" s="467"/>
      <c r="I43" s="467"/>
      <c r="J43" s="467"/>
      <c r="K43" s="467"/>
      <c r="L43" s="467"/>
      <c r="M43" s="467"/>
      <c r="N43" s="467"/>
      <c r="O43" s="467"/>
      <c r="P43" s="467"/>
      <c r="Q43" s="467"/>
      <c r="R43" s="61"/>
    </row>
    <row r="44" spans="1:19" s="53" customFormat="1" ht="24.95" customHeight="1" x14ac:dyDescent="0.25">
      <c r="A44" s="60"/>
      <c r="B44" s="461"/>
      <c r="C44" s="602" t="s">
        <v>212</v>
      </c>
      <c r="D44" s="602"/>
      <c r="E44" s="422"/>
      <c r="F44" s="574">
        <f>AnexoRC!H42</f>
        <v>0</v>
      </c>
      <c r="G44" s="574"/>
      <c r="H44" s="574"/>
      <c r="I44" s="574"/>
      <c r="J44" s="574"/>
      <c r="K44" s="574"/>
      <c r="L44" s="574"/>
      <c r="M44" s="574"/>
      <c r="N44" s="574"/>
      <c r="O44" s="574"/>
      <c r="P44" s="574"/>
      <c r="Q44" s="574"/>
      <c r="R44" s="61"/>
    </row>
    <row r="45" spans="1:19" s="53" customFormat="1" ht="21.95" customHeight="1" x14ac:dyDescent="0.25">
      <c r="A45" s="60"/>
      <c r="B45" s="461"/>
      <c r="C45" s="609" t="s">
        <v>376</v>
      </c>
      <c r="D45" s="609"/>
      <c r="E45" s="609"/>
      <c r="F45" s="609"/>
      <c r="G45" s="609"/>
      <c r="H45" s="609"/>
      <c r="I45" s="609"/>
      <c r="J45" s="609"/>
      <c r="K45" s="609"/>
      <c r="L45" s="609"/>
      <c r="M45" s="609"/>
      <c r="N45" s="609"/>
      <c r="O45" s="609"/>
      <c r="P45" s="609"/>
      <c r="Q45" s="609"/>
      <c r="R45" s="61"/>
    </row>
    <row r="46" spans="1:19" s="53" customFormat="1" ht="52.5" customHeight="1" x14ac:dyDescent="0.25">
      <c r="A46" s="60"/>
      <c r="B46" s="377"/>
      <c r="C46" s="624">
        <f>AnexoRC!C46</f>
        <v>0</v>
      </c>
      <c r="D46" s="624"/>
      <c r="E46" s="624"/>
      <c r="F46" s="624"/>
      <c r="G46" s="624"/>
      <c r="H46" s="624"/>
      <c r="I46" s="624"/>
      <c r="J46" s="624"/>
      <c r="K46" s="624"/>
      <c r="L46" s="624"/>
      <c r="M46" s="624"/>
      <c r="N46" s="624"/>
      <c r="O46" s="624"/>
      <c r="P46" s="624"/>
      <c r="Q46" s="624"/>
      <c r="R46" s="61"/>
    </row>
    <row r="47" spans="1:19" s="53" customFormat="1" ht="4.5" customHeight="1" x14ac:dyDescent="0.25">
      <c r="A47" s="60"/>
      <c r="B47" s="451"/>
      <c r="C47" s="467"/>
      <c r="D47" s="467"/>
      <c r="E47" s="467"/>
      <c r="F47" s="467"/>
      <c r="G47" s="467"/>
      <c r="H47" s="467"/>
      <c r="I47" s="467"/>
      <c r="J47" s="467"/>
      <c r="K47" s="467"/>
      <c r="L47" s="467"/>
      <c r="M47" s="467"/>
      <c r="N47" s="467"/>
      <c r="O47" s="467"/>
      <c r="P47" s="467"/>
      <c r="Q47" s="467"/>
      <c r="R47" s="61"/>
    </row>
    <row r="48" spans="1:19" s="53" customFormat="1" ht="24.95" customHeight="1" x14ac:dyDescent="0.25">
      <c r="A48" s="60"/>
      <c r="B48" s="461"/>
      <c r="C48" s="602" t="s">
        <v>213</v>
      </c>
      <c r="D48" s="602"/>
      <c r="E48" s="422"/>
      <c r="F48" s="574">
        <f>AnexoRC!H50</f>
        <v>0</v>
      </c>
      <c r="G48" s="574"/>
      <c r="H48" s="574"/>
      <c r="I48" s="574"/>
      <c r="J48" s="574"/>
      <c r="K48" s="574"/>
      <c r="L48" s="574"/>
      <c r="M48" s="574"/>
      <c r="N48" s="574"/>
      <c r="O48" s="574"/>
      <c r="P48" s="574"/>
      <c r="Q48" s="574"/>
      <c r="R48" s="61"/>
    </row>
    <row r="49" spans="1:30" s="53" customFormat="1" ht="21.95" customHeight="1" x14ac:dyDescent="0.25">
      <c r="A49" s="60"/>
      <c r="B49" s="461"/>
      <c r="C49" s="609" t="s">
        <v>377</v>
      </c>
      <c r="D49" s="609"/>
      <c r="E49" s="609"/>
      <c r="F49" s="609"/>
      <c r="G49" s="609"/>
      <c r="H49" s="609"/>
      <c r="I49" s="609"/>
      <c r="J49" s="609"/>
      <c r="K49" s="609"/>
      <c r="L49" s="609"/>
      <c r="M49" s="609"/>
      <c r="N49" s="609"/>
      <c r="O49" s="609"/>
      <c r="P49" s="609"/>
      <c r="Q49" s="609"/>
      <c r="R49" s="61"/>
    </row>
    <row r="50" spans="1:30" s="53" customFormat="1" ht="63.75" customHeight="1" x14ac:dyDescent="0.25">
      <c r="A50" s="60"/>
      <c r="B50" s="377"/>
      <c r="C50" s="624">
        <f>AnexoRC!C54</f>
        <v>0</v>
      </c>
      <c r="D50" s="624"/>
      <c r="E50" s="624"/>
      <c r="F50" s="624"/>
      <c r="G50" s="624"/>
      <c r="H50" s="624"/>
      <c r="I50" s="624"/>
      <c r="J50" s="624"/>
      <c r="K50" s="624"/>
      <c r="L50" s="624"/>
      <c r="M50" s="624"/>
      <c r="N50" s="624"/>
      <c r="O50" s="624"/>
      <c r="P50" s="624"/>
      <c r="Q50" s="624"/>
      <c r="R50" s="61"/>
    </row>
    <row r="51" spans="1:30" s="53" customFormat="1" ht="4.5" customHeight="1" x14ac:dyDescent="0.25">
      <c r="A51" s="64"/>
      <c r="B51" s="65"/>
      <c r="C51" s="65"/>
      <c r="D51" s="65"/>
      <c r="E51" s="65"/>
      <c r="F51" s="65"/>
      <c r="G51" s="65"/>
      <c r="H51" s="65"/>
      <c r="I51" s="65"/>
      <c r="J51" s="65"/>
      <c r="K51" s="65"/>
      <c r="L51" s="65"/>
      <c r="M51" s="65"/>
      <c r="N51" s="65"/>
      <c r="O51" s="65"/>
      <c r="P51" s="65"/>
      <c r="Q51" s="65"/>
      <c r="R51" s="66"/>
    </row>
    <row r="52" spans="1:30" s="53" customFormat="1" ht="21.95" customHeight="1" x14ac:dyDescent="0.25">
      <c r="B52" s="626" t="s">
        <v>175</v>
      </c>
      <c r="C52" s="626"/>
      <c r="D52" s="626"/>
      <c r="E52" s="626"/>
      <c r="F52" s="626"/>
      <c r="G52" s="626"/>
      <c r="H52" s="626"/>
      <c r="I52" s="626"/>
      <c r="J52" s="626"/>
      <c r="K52" s="626"/>
      <c r="L52" s="626"/>
      <c r="M52" s="626"/>
      <c r="N52" s="626"/>
      <c r="O52" s="626"/>
      <c r="P52" s="626"/>
      <c r="Q52" s="626"/>
      <c r="R52" s="42"/>
      <c r="S52" s="43"/>
      <c r="T52" s="43"/>
      <c r="U52" s="43"/>
      <c r="V52" s="43"/>
      <c r="W52" s="43"/>
      <c r="X52" s="43"/>
      <c r="Y52" s="43"/>
      <c r="Z52" s="43"/>
      <c r="AA52" s="43"/>
      <c r="AB52" s="43"/>
      <c r="AC52" s="43"/>
      <c r="AD52" s="43"/>
    </row>
    <row r="53" spans="1:30" s="53" customFormat="1" ht="21.95" customHeight="1" x14ac:dyDescent="0.25">
      <c r="B53" s="34"/>
      <c r="C53" s="457" t="s">
        <v>207</v>
      </c>
    </row>
    <row r="54" spans="1:30" s="53" customFormat="1" ht="4.5" customHeight="1" x14ac:dyDescent="0.25">
      <c r="A54" s="57"/>
      <c r="B54" s="58"/>
      <c r="C54" s="58"/>
      <c r="D54" s="58"/>
      <c r="E54" s="58"/>
      <c r="F54" s="58"/>
      <c r="G54" s="58"/>
      <c r="H54" s="58"/>
      <c r="I54" s="58"/>
      <c r="J54" s="58"/>
      <c r="K54" s="58"/>
      <c r="L54" s="58"/>
      <c r="M54" s="58"/>
      <c r="N54" s="58"/>
      <c r="O54" s="58"/>
      <c r="P54" s="58"/>
      <c r="Q54" s="58"/>
      <c r="R54" s="59"/>
    </row>
    <row r="55" spans="1:30" s="53" customFormat="1" ht="26.25" customHeight="1" x14ac:dyDescent="0.25">
      <c r="A55" s="60"/>
      <c r="B55" s="226"/>
      <c r="C55" s="419" t="s">
        <v>400</v>
      </c>
      <c r="D55" s="377"/>
      <c r="E55" s="377"/>
      <c r="F55" s="377"/>
      <c r="G55" s="377"/>
      <c r="H55" s="377"/>
      <c r="I55" s="377"/>
      <c r="J55" s="377"/>
      <c r="K55" s="377"/>
      <c r="L55" s="377"/>
      <c r="M55" s="377"/>
      <c r="N55" s="377"/>
      <c r="O55" s="377"/>
      <c r="P55" s="377"/>
      <c r="Q55" s="377"/>
      <c r="R55" s="61"/>
    </row>
    <row r="56" spans="1:30" s="109" customFormat="1" ht="15" customHeight="1" x14ac:dyDescent="0.25">
      <c r="A56" s="107"/>
      <c r="B56" s="137"/>
      <c r="C56" s="657" t="s">
        <v>258</v>
      </c>
      <c r="D56" s="657"/>
      <c r="E56" s="657"/>
      <c r="F56" s="657"/>
      <c r="G56" s="657"/>
      <c r="H56" s="657"/>
      <c r="I56" s="657"/>
      <c r="J56" s="609" t="s">
        <v>288</v>
      </c>
      <c r="K56" s="609"/>
      <c r="L56" s="468"/>
      <c r="M56" s="653"/>
      <c r="N56" s="653"/>
      <c r="O56" s="653"/>
      <c r="P56" s="653"/>
      <c r="Q56" s="653"/>
      <c r="R56" s="108"/>
    </row>
    <row r="57" spans="1:30" s="74" customFormat="1" ht="15" customHeight="1" x14ac:dyDescent="0.2">
      <c r="A57" s="72"/>
      <c r="B57" s="101"/>
      <c r="C57" s="609" t="s">
        <v>260</v>
      </c>
      <c r="D57" s="609"/>
      <c r="E57" s="609"/>
      <c r="F57" s="609"/>
      <c r="G57" s="609"/>
      <c r="H57" s="609"/>
      <c r="I57" s="469"/>
      <c r="J57" s="602"/>
      <c r="K57" s="602"/>
      <c r="L57" s="470"/>
      <c r="M57" s="550"/>
      <c r="N57" s="550"/>
      <c r="O57" s="550"/>
      <c r="P57" s="550"/>
      <c r="Q57" s="550"/>
      <c r="R57" s="73"/>
    </row>
    <row r="58" spans="1:30" s="53" customFormat="1" ht="12" customHeight="1" x14ac:dyDescent="0.25">
      <c r="A58" s="60"/>
      <c r="B58" s="36"/>
      <c r="C58" s="648" t="s">
        <v>261</v>
      </c>
      <c r="D58" s="648"/>
      <c r="E58" s="648"/>
      <c r="F58" s="648"/>
      <c r="G58" s="648"/>
      <c r="H58" s="648"/>
      <c r="I58" s="375"/>
      <c r="J58" s="375"/>
      <c r="K58" s="377"/>
      <c r="L58" s="423"/>
      <c r="M58" s="423"/>
      <c r="N58" s="423"/>
      <c r="O58" s="423"/>
      <c r="P58" s="652" t="str">
        <f>IF(M56="Urgentes ou prioritárias","7,5%",(IF(M56="Conservação e reabilitação","5,0%",IF(M56="Urgentes ou prioritárias, conservação e reabilitação","7,5%",""))))</f>
        <v/>
      </c>
      <c r="Q58" s="652"/>
      <c r="R58" s="61"/>
    </row>
    <row r="59" spans="1:30" s="53" customFormat="1" ht="12" customHeight="1" x14ac:dyDescent="0.25">
      <c r="A59" s="60"/>
      <c r="B59" s="36"/>
      <c r="C59" s="648" t="s">
        <v>265</v>
      </c>
      <c r="D59" s="648"/>
      <c r="E59" s="648"/>
      <c r="F59" s="648"/>
      <c r="G59" s="648"/>
      <c r="H59" s="648"/>
      <c r="I59" s="375"/>
      <c r="J59" s="602" t="s">
        <v>289</v>
      </c>
      <c r="K59" s="602"/>
      <c r="L59" s="422"/>
      <c r="M59" s="422"/>
      <c r="N59" s="422"/>
      <c r="O59" s="422"/>
      <c r="P59" s="572"/>
      <c r="Q59" s="572"/>
      <c r="R59" s="61"/>
    </row>
    <row r="60" spans="1:30" s="53" customFormat="1" ht="5.25" customHeight="1" x14ac:dyDescent="0.25">
      <c r="A60" s="60"/>
      <c r="B60" s="36"/>
      <c r="C60" s="389"/>
      <c r="D60" s="389"/>
      <c r="E60" s="377"/>
      <c r="F60" s="377"/>
      <c r="G60" s="377"/>
      <c r="H60" s="377"/>
      <c r="I60" s="377"/>
      <c r="J60" s="377"/>
      <c r="K60" s="387"/>
      <c r="L60" s="387"/>
      <c r="M60" s="387"/>
      <c r="N60" s="387"/>
      <c r="O60" s="387"/>
      <c r="P60" s="387"/>
      <c r="Q60" s="387"/>
      <c r="R60" s="61"/>
    </row>
    <row r="61" spans="1:30" s="53" customFormat="1" ht="15" customHeight="1" x14ac:dyDescent="0.25">
      <c r="A61" s="60"/>
      <c r="B61" s="36"/>
      <c r="C61" s="609" t="s">
        <v>290</v>
      </c>
      <c r="D61" s="609"/>
      <c r="E61" s="609"/>
      <c r="F61" s="377"/>
      <c r="G61" s="377"/>
      <c r="H61" s="377"/>
      <c r="I61" s="377"/>
      <c r="J61" s="377"/>
      <c r="K61" s="387"/>
      <c r="L61" s="387"/>
      <c r="M61" s="387"/>
      <c r="N61" s="387"/>
      <c r="O61" s="387"/>
      <c r="P61" s="387"/>
      <c r="Q61" s="387"/>
      <c r="R61" s="61"/>
    </row>
    <row r="62" spans="1:30" s="53" customFormat="1" ht="60" customHeight="1" x14ac:dyDescent="0.25">
      <c r="A62" s="60"/>
      <c r="B62" s="112"/>
      <c r="C62" s="649" t="str">
        <f>IF(M56="Urgentes ou prioritárias",Bases!G64,(IF(M56="Conservação e reabilitação",Bases!G65,IF(M56="Urgentes ou prioritárias, conservação e reabilitação",Bases!G66,""))))</f>
        <v/>
      </c>
      <c r="D62" s="649"/>
      <c r="E62" s="649"/>
      <c r="F62" s="649"/>
      <c r="G62" s="649"/>
      <c r="H62" s="649"/>
      <c r="I62" s="649"/>
      <c r="J62" s="649"/>
      <c r="K62" s="649"/>
      <c r="L62" s="649"/>
      <c r="M62" s="649"/>
      <c r="N62" s="649"/>
      <c r="O62" s="649"/>
      <c r="P62" s="649"/>
      <c r="Q62" s="649"/>
      <c r="R62" s="61"/>
    </row>
    <row r="63" spans="1:30" s="53" customFormat="1" ht="27.75" customHeight="1" x14ac:dyDescent="0.25">
      <c r="A63" s="60"/>
      <c r="B63" s="226"/>
      <c r="C63" s="419" t="s">
        <v>211</v>
      </c>
      <c r="D63" s="377"/>
      <c r="E63" s="377"/>
      <c r="F63" s="377"/>
      <c r="G63" s="377"/>
      <c r="H63" s="377"/>
      <c r="I63" s="377"/>
      <c r="J63" s="377"/>
      <c r="K63" s="377"/>
      <c r="L63" s="377"/>
      <c r="M63" s="377"/>
      <c r="N63" s="377"/>
      <c r="O63" s="377"/>
      <c r="P63" s="377"/>
      <c r="Q63" s="377"/>
      <c r="R63" s="61"/>
    </row>
    <row r="64" spans="1:30" s="53" customFormat="1" ht="15" customHeight="1" x14ac:dyDescent="0.25">
      <c r="A64" s="60"/>
      <c r="B64" s="136"/>
      <c r="C64" s="657" t="s">
        <v>259</v>
      </c>
      <c r="D64" s="657"/>
      <c r="E64" s="657"/>
      <c r="F64" s="657"/>
      <c r="G64" s="657"/>
      <c r="H64" s="657"/>
      <c r="I64" s="657"/>
      <c r="J64" s="657"/>
      <c r="K64" s="657"/>
      <c r="L64" s="657"/>
      <c r="M64" s="657"/>
      <c r="N64" s="657"/>
      <c r="O64" s="657"/>
      <c r="P64" s="657"/>
      <c r="Q64" s="657"/>
      <c r="R64" s="61"/>
    </row>
    <row r="65" spans="1:19" s="53" customFormat="1" ht="15" customHeight="1" x14ac:dyDescent="0.25">
      <c r="A65" s="60"/>
      <c r="B65" s="136"/>
      <c r="C65" s="609" t="s">
        <v>262</v>
      </c>
      <c r="D65" s="609"/>
      <c r="E65" s="609"/>
      <c r="F65" s="377"/>
      <c r="G65" s="377"/>
      <c r="H65" s="377"/>
      <c r="I65" s="377"/>
      <c r="J65" s="602" t="s">
        <v>288</v>
      </c>
      <c r="K65" s="602"/>
      <c r="L65" s="378"/>
      <c r="M65" s="550"/>
      <c r="N65" s="550"/>
      <c r="O65" s="550"/>
      <c r="P65" s="550"/>
      <c r="Q65" s="550"/>
      <c r="R65" s="63"/>
      <c r="S65" s="6"/>
    </row>
    <row r="66" spans="1:19" s="53" customFormat="1" ht="12" customHeight="1" x14ac:dyDescent="0.25">
      <c r="A66" s="60"/>
      <c r="B66" s="136"/>
      <c r="C66" s="648" t="s">
        <v>263</v>
      </c>
      <c r="D66" s="648"/>
      <c r="E66" s="648"/>
      <c r="F66" s="377"/>
      <c r="G66" s="377"/>
      <c r="H66" s="377"/>
      <c r="I66" s="377"/>
      <c r="J66" s="377"/>
      <c r="K66" s="377"/>
      <c r="L66" s="377"/>
      <c r="M66" s="377"/>
      <c r="N66" s="377"/>
      <c r="O66" s="377"/>
      <c r="P66" s="656" t="str">
        <f>IF(M65="Pouco relevante","5,0%",(IF(M65="Relevante","10,0%",IF(M65="Muito relevante","15,0%",""))))</f>
        <v/>
      </c>
      <c r="Q66" s="656"/>
      <c r="R66" s="61"/>
    </row>
    <row r="67" spans="1:19" s="53" customFormat="1" ht="12" customHeight="1" x14ac:dyDescent="0.25">
      <c r="A67" s="60"/>
      <c r="B67" s="136"/>
      <c r="C67" s="648" t="s">
        <v>264</v>
      </c>
      <c r="D67" s="648"/>
      <c r="E67" s="648"/>
      <c r="F67" s="377"/>
      <c r="G67" s="377"/>
      <c r="H67" s="377"/>
      <c r="I67" s="377"/>
      <c r="J67" s="602" t="s">
        <v>289</v>
      </c>
      <c r="K67" s="602"/>
      <c r="L67" s="378"/>
      <c r="M67" s="378"/>
      <c r="N67" s="378"/>
      <c r="O67" s="378"/>
      <c r="P67" s="572"/>
      <c r="Q67" s="572"/>
      <c r="R67" s="61"/>
    </row>
    <row r="68" spans="1:19" s="53" customFormat="1" ht="5.25" customHeight="1" x14ac:dyDescent="0.25">
      <c r="A68" s="60"/>
      <c r="B68" s="36"/>
      <c r="C68" s="389"/>
      <c r="D68" s="389"/>
      <c r="E68" s="377"/>
      <c r="F68" s="377"/>
      <c r="G68" s="377"/>
      <c r="H68" s="377"/>
      <c r="I68" s="377"/>
      <c r="J68" s="377"/>
      <c r="K68" s="387"/>
      <c r="L68" s="387"/>
      <c r="M68" s="387"/>
      <c r="N68" s="387"/>
      <c r="O68" s="387"/>
      <c r="P68" s="471"/>
      <c r="Q68" s="471"/>
      <c r="R68" s="61"/>
    </row>
    <row r="69" spans="1:19" s="53" customFormat="1" ht="15" customHeight="1" x14ac:dyDescent="0.25">
      <c r="A69" s="60"/>
      <c r="B69" s="36"/>
      <c r="C69" s="609" t="s">
        <v>290</v>
      </c>
      <c r="D69" s="609"/>
      <c r="E69" s="609"/>
      <c r="F69" s="375"/>
      <c r="G69" s="375"/>
      <c r="H69" s="375"/>
      <c r="I69" s="375"/>
      <c r="J69" s="375"/>
      <c r="K69" s="681"/>
      <c r="L69" s="681"/>
      <c r="M69" s="681"/>
      <c r="N69" s="681"/>
      <c r="O69" s="681"/>
      <c r="P69" s="681"/>
      <c r="Q69" s="681"/>
      <c r="R69" s="61"/>
    </row>
    <row r="70" spans="1:19" s="53" customFormat="1" ht="60" customHeight="1" x14ac:dyDescent="0.25">
      <c r="A70" s="60"/>
      <c r="B70" s="112"/>
      <c r="C70" s="649" t="str">
        <f>IF(M65="Pouco relevante",Bases!G68,(IF(M65="Relevante",Bases!G69,IF(M65="Muito relevante",Bases!G70,""))))</f>
        <v/>
      </c>
      <c r="D70" s="649"/>
      <c r="E70" s="649"/>
      <c r="F70" s="649"/>
      <c r="G70" s="649"/>
      <c r="H70" s="649"/>
      <c r="I70" s="649"/>
      <c r="J70" s="649"/>
      <c r="K70" s="649"/>
      <c r="L70" s="649"/>
      <c r="M70" s="649"/>
      <c r="N70" s="649"/>
      <c r="O70" s="649"/>
      <c r="P70" s="649"/>
      <c r="Q70" s="649"/>
      <c r="R70" s="61"/>
    </row>
    <row r="71" spans="1:19" s="53" customFormat="1" ht="26.25" customHeight="1" x14ac:dyDescent="0.25">
      <c r="A71" s="60"/>
      <c r="B71" s="226"/>
      <c r="C71" s="419" t="s">
        <v>212</v>
      </c>
      <c r="D71" s="377"/>
      <c r="E71" s="377"/>
      <c r="F71" s="377"/>
      <c r="G71" s="377"/>
      <c r="H71" s="377"/>
      <c r="I71" s="377"/>
      <c r="J71" s="377"/>
      <c r="K71" s="377"/>
      <c r="L71" s="377"/>
      <c r="M71" s="377"/>
      <c r="N71" s="377"/>
      <c r="O71" s="377"/>
      <c r="P71" s="377"/>
      <c r="Q71" s="377"/>
      <c r="R71" s="61"/>
    </row>
    <row r="72" spans="1:19" s="53" customFormat="1" ht="29.1" customHeight="1" x14ac:dyDescent="0.25">
      <c r="A72" s="60"/>
      <c r="B72" s="136"/>
      <c r="C72" s="654" t="s">
        <v>266</v>
      </c>
      <c r="D72" s="654"/>
      <c r="E72" s="654"/>
      <c r="F72" s="654"/>
      <c r="G72" s="654"/>
      <c r="H72" s="654"/>
      <c r="I72" s="654"/>
      <c r="J72" s="654"/>
      <c r="K72" s="654"/>
      <c r="L72" s="654"/>
      <c r="M72" s="654"/>
      <c r="N72" s="654"/>
      <c r="O72" s="654"/>
      <c r="P72" s="654"/>
      <c r="Q72" s="654"/>
      <c r="R72" s="61"/>
    </row>
    <row r="73" spans="1:19" s="53" customFormat="1" ht="15" customHeight="1" x14ac:dyDescent="0.25">
      <c r="A73" s="60"/>
      <c r="B73" s="136"/>
      <c r="C73" s="655" t="s">
        <v>262</v>
      </c>
      <c r="D73" s="655"/>
      <c r="E73" s="655"/>
      <c r="F73" s="474"/>
      <c r="G73" s="474"/>
      <c r="H73" s="474"/>
      <c r="I73" s="474"/>
      <c r="J73" s="602" t="s">
        <v>288</v>
      </c>
      <c r="K73" s="602"/>
      <c r="L73" s="602"/>
      <c r="M73" s="550"/>
      <c r="N73" s="550"/>
      <c r="O73" s="550"/>
      <c r="P73" s="550"/>
      <c r="Q73" s="550"/>
      <c r="R73" s="61"/>
    </row>
    <row r="74" spans="1:19" s="53" customFormat="1" ht="12" customHeight="1" x14ac:dyDescent="0.25">
      <c r="A74" s="60"/>
      <c r="B74" s="36"/>
      <c r="C74" s="648" t="s">
        <v>263</v>
      </c>
      <c r="D74" s="648"/>
      <c r="E74" s="648"/>
      <c r="F74" s="377"/>
      <c r="G74" s="377"/>
      <c r="H74" s="377"/>
      <c r="I74" s="377"/>
      <c r="J74" s="475"/>
      <c r="K74" s="475"/>
      <c r="L74" s="475"/>
      <c r="M74" s="423"/>
      <c r="N74" s="423"/>
      <c r="O74" s="423"/>
      <c r="P74" s="650" t="str">
        <f>IF(M73="Pouco relevante","5,0%",(IF(M73="Relevante","10,0%",IF(M73="Muito relevante","15,0%",""))))</f>
        <v/>
      </c>
      <c r="Q74" s="650"/>
      <c r="R74" s="61"/>
    </row>
    <row r="75" spans="1:19" s="53" customFormat="1" ht="12" customHeight="1" x14ac:dyDescent="0.25">
      <c r="A75" s="60"/>
      <c r="B75" s="36"/>
      <c r="C75" s="648" t="s">
        <v>264</v>
      </c>
      <c r="D75" s="648"/>
      <c r="E75" s="648"/>
      <c r="F75" s="377"/>
      <c r="G75" s="377"/>
      <c r="H75" s="377"/>
      <c r="I75" s="377"/>
      <c r="J75" s="602" t="s">
        <v>289</v>
      </c>
      <c r="K75" s="602"/>
      <c r="L75" s="602"/>
      <c r="M75" s="403"/>
      <c r="N75" s="403"/>
      <c r="O75" s="403"/>
      <c r="P75" s="574"/>
      <c r="Q75" s="574"/>
      <c r="R75" s="61"/>
    </row>
    <row r="76" spans="1:19" s="53" customFormat="1" ht="5.25" customHeight="1" x14ac:dyDescent="0.25">
      <c r="A76" s="60"/>
      <c r="B76" s="36"/>
      <c r="C76" s="389"/>
      <c r="D76" s="389"/>
      <c r="E76" s="377"/>
      <c r="F76" s="377"/>
      <c r="G76" s="377"/>
      <c r="H76" s="377"/>
      <c r="I76" s="377"/>
      <c r="J76" s="377"/>
      <c r="K76" s="387"/>
      <c r="L76" s="387"/>
      <c r="M76" s="387"/>
      <c r="N76" s="387"/>
      <c r="O76" s="387"/>
      <c r="P76" s="387"/>
      <c r="Q76" s="387"/>
      <c r="R76" s="61"/>
    </row>
    <row r="77" spans="1:19" s="53" customFormat="1" ht="15" customHeight="1" x14ac:dyDescent="0.25">
      <c r="A77" s="60"/>
      <c r="B77" s="36"/>
      <c r="C77" s="609" t="s">
        <v>290</v>
      </c>
      <c r="D77" s="609"/>
      <c r="E77" s="609"/>
      <c r="F77" s="375"/>
      <c r="G77" s="375"/>
      <c r="H77" s="375"/>
      <c r="I77" s="375"/>
      <c r="J77" s="375"/>
      <c r="K77" s="681"/>
      <c r="L77" s="681"/>
      <c r="M77" s="681"/>
      <c r="N77" s="681"/>
      <c r="O77" s="681"/>
      <c r="P77" s="681"/>
      <c r="Q77" s="681"/>
      <c r="R77" s="61"/>
    </row>
    <row r="78" spans="1:19" s="53" customFormat="1" ht="60" customHeight="1" x14ac:dyDescent="0.25">
      <c r="A78" s="60"/>
      <c r="B78" s="112"/>
      <c r="C78" s="649" t="str">
        <f>IF(M73="Pouco relevante",Bases!G72,(IF(M73="Relevante",Bases!G73,IF(M73="Muito relevante",Bases!G74,""))))</f>
        <v/>
      </c>
      <c r="D78" s="649"/>
      <c r="E78" s="649"/>
      <c r="F78" s="649"/>
      <c r="G78" s="649"/>
      <c r="H78" s="649"/>
      <c r="I78" s="649"/>
      <c r="J78" s="649"/>
      <c r="K78" s="649"/>
      <c r="L78" s="649"/>
      <c r="M78" s="649"/>
      <c r="N78" s="649"/>
      <c r="O78" s="649"/>
      <c r="P78" s="649"/>
      <c r="Q78" s="649"/>
      <c r="R78" s="61"/>
    </row>
    <row r="79" spans="1:19" s="53" customFormat="1" ht="26.25" customHeight="1" x14ac:dyDescent="0.25">
      <c r="A79" s="60"/>
      <c r="B79" s="226"/>
      <c r="C79" s="419" t="s">
        <v>213</v>
      </c>
      <c r="D79" s="377"/>
      <c r="E79" s="377"/>
      <c r="F79" s="377"/>
      <c r="G79" s="377"/>
      <c r="H79" s="377"/>
      <c r="I79" s="377"/>
      <c r="J79" s="377"/>
      <c r="K79" s="377"/>
      <c r="L79" s="377"/>
      <c r="M79" s="377"/>
      <c r="N79" s="377"/>
      <c r="O79" s="377"/>
      <c r="P79" s="377"/>
      <c r="Q79" s="377"/>
      <c r="R79" s="61"/>
    </row>
    <row r="80" spans="1:19" s="53" customFormat="1" ht="39.950000000000003" customHeight="1" x14ac:dyDescent="0.25">
      <c r="A80" s="60"/>
      <c r="B80" s="136"/>
      <c r="C80" s="654" t="s">
        <v>313</v>
      </c>
      <c r="D80" s="654"/>
      <c r="E80" s="654"/>
      <c r="F80" s="654"/>
      <c r="G80" s="654"/>
      <c r="H80" s="654"/>
      <c r="I80" s="654"/>
      <c r="J80" s="654"/>
      <c r="K80" s="654"/>
      <c r="L80" s="654"/>
      <c r="M80" s="654"/>
      <c r="N80" s="654"/>
      <c r="O80" s="654"/>
      <c r="P80" s="654"/>
      <c r="Q80" s="654"/>
      <c r="R80" s="61"/>
    </row>
    <row r="81" spans="1:18" s="53" customFormat="1" ht="15" customHeight="1" x14ac:dyDescent="0.25">
      <c r="A81" s="60"/>
      <c r="B81" s="136"/>
      <c r="C81" s="655" t="s">
        <v>262</v>
      </c>
      <c r="D81" s="655"/>
      <c r="E81" s="655"/>
      <c r="F81" s="474"/>
      <c r="G81" s="474"/>
      <c r="H81" s="474"/>
      <c r="I81" s="474"/>
      <c r="J81" s="693" t="s">
        <v>288</v>
      </c>
      <c r="K81" s="693"/>
      <c r="L81" s="693"/>
      <c r="M81" s="550"/>
      <c r="N81" s="550"/>
      <c r="O81" s="550"/>
      <c r="P81" s="550"/>
      <c r="Q81" s="550"/>
      <c r="R81" s="61"/>
    </row>
    <row r="82" spans="1:18" s="53" customFormat="1" ht="12" customHeight="1" x14ac:dyDescent="0.25">
      <c r="A82" s="60"/>
      <c r="B82" s="136"/>
      <c r="C82" s="680" t="s">
        <v>263</v>
      </c>
      <c r="D82" s="680"/>
      <c r="E82" s="680"/>
      <c r="F82" s="474"/>
      <c r="G82" s="474"/>
      <c r="H82" s="474"/>
      <c r="I82" s="474"/>
      <c r="J82" s="476"/>
      <c r="K82" s="476"/>
      <c r="L82" s="476"/>
      <c r="M82" s="477"/>
      <c r="N82" s="477"/>
      <c r="O82" s="477"/>
      <c r="P82" s="656" t="str">
        <f>IF(M81="Pouco relevante","5,0%",(IF(M81="Relevante","10,0%",IF(M81="Muito relevante","15,0%",""))))</f>
        <v/>
      </c>
      <c r="Q82" s="656"/>
      <c r="R82" s="61"/>
    </row>
    <row r="83" spans="1:18" s="53" customFormat="1" ht="12" customHeight="1" x14ac:dyDescent="0.25">
      <c r="A83" s="60"/>
      <c r="B83" s="36"/>
      <c r="C83" s="648" t="s">
        <v>264</v>
      </c>
      <c r="D83" s="648"/>
      <c r="E83" s="648"/>
      <c r="F83" s="377"/>
      <c r="G83" s="377"/>
      <c r="H83" s="377"/>
      <c r="I83" s="377"/>
      <c r="J83" s="602" t="s">
        <v>289</v>
      </c>
      <c r="K83" s="602"/>
      <c r="L83" s="602"/>
      <c r="M83" s="378"/>
      <c r="N83" s="378"/>
      <c r="O83" s="378"/>
      <c r="P83" s="572"/>
      <c r="Q83" s="572"/>
      <c r="R83" s="61"/>
    </row>
    <row r="84" spans="1:18" s="53" customFormat="1" ht="5.25" customHeight="1" x14ac:dyDescent="0.25">
      <c r="A84" s="60"/>
      <c r="B84" s="36"/>
      <c r="C84" s="389"/>
      <c r="D84" s="389"/>
      <c r="E84" s="377"/>
      <c r="F84" s="377"/>
      <c r="G84" s="377"/>
      <c r="H84" s="377"/>
      <c r="I84" s="377"/>
      <c r="J84" s="377"/>
      <c r="K84" s="387"/>
      <c r="L84" s="387"/>
      <c r="M84" s="387"/>
      <c r="N84" s="387"/>
      <c r="O84" s="387"/>
      <c r="P84" s="387"/>
      <c r="Q84" s="387"/>
      <c r="R84" s="61"/>
    </row>
    <row r="85" spans="1:18" s="53" customFormat="1" ht="15" customHeight="1" x14ac:dyDescent="0.25">
      <c r="A85" s="60"/>
      <c r="B85" s="36"/>
      <c r="C85" s="609" t="s">
        <v>290</v>
      </c>
      <c r="D85" s="609"/>
      <c r="E85" s="609"/>
      <c r="F85" s="375"/>
      <c r="G85" s="375"/>
      <c r="H85" s="375"/>
      <c r="I85" s="375"/>
      <c r="J85" s="375"/>
      <c r="K85" s="681"/>
      <c r="L85" s="681"/>
      <c r="M85" s="681"/>
      <c r="N85" s="681"/>
      <c r="O85" s="681"/>
      <c r="P85" s="681"/>
      <c r="Q85" s="681"/>
      <c r="R85" s="61"/>
    </row>
    <row r="86" spans="1:18" s="53" customFormat="1" ht="60" customHeight="1" x14ac:dyDescent="0.25">
      <c r="A86" s="60"/>
      <c r="B86" s="112"/>
      <c r="C86" s="649" t="str">
        <f>IF(M81="Pouco relevante",Bases!G76,(IF(M81="Relevante",Bases!G77,IF(M81="Muito relevante",Bases!G78,""))))</f>
        <v/>
      </c>
      <c r="D86" s="649"/>
      <c r="E86" s="649"/>
      <c r="F86" s="649"/>
      <c r="G86" s="649"/>
      <c r="H86" s="649"/>
      <c r="I86" s="649"/>
      <c r="J86" s="649"/>
      <c r="K86" s="649"/>
      <c r="L86" s="649"/>
      <c r="M86" s="649"/>
      <c r="N86" s="649"/>
      <c r="O86" s="649"/>
      <c r="P86" s="649"/>
      <c r="Q86" s="649"/>
      <c r="R86" s="61"/>
    </row>
    <row r="87" spans="1:18" s="53" customFormat="1" ht="26.25" customHeight="1" x14ac:dyDescent="0.25">
      <c r="A87" s="60"/>
      <c r="B87" s="226"/>
      <c r="C87" s="419" t="s">
        <v>226</v>
      </c>
      <c r="D87" s="377"/>
      <c r="E87" s="377"/>
      <c r="F87" s="377"/>
      <c r="G87" s="377"/>
      <c r="H87" s="377"/>
      <c r="I87" s="377"/>
      <c r="J87" s="377"/>
      <c r="K87" s="377"/>
      <c r="L87" s="377"/>
      <c r="M87" s="377"/>
      <c r="N87" s="377"/>
      <c r="O87" s="377"/>
      <c r="P87" s="377"/>
      <c r="Q87" s="377"/>
      <c r="R87" s="61"/>
    </row>
    <row r="88" spans="1:18" s="53" customFormat="1" ht="15" customHeight="1" x14ac:dyDescent="0.25">
      <c r="A88" s="60"/>
      <c r="B88" s="136"/>
      <c r="C88" s="657" t="s">
        <v>267</v>
      </c>
      <c r="D88" s="657"/>
      <c r="E88" s="657"/>
      <c r="F88" s="657"/>
      <c r="G88" s="657"/>
      <c r="H88" s="657"/>
      <c r="I88" s="657"/>
      <c r="J88" s="657"/>
      <c r="K88" s="657"/>
      <c r="L88" s="657"/>
      <c r="M88" s="657"/>
      <c r="N88" s="657"/>
      <c r="O88" s="657"/>
      <c r="P88" s="657"/>
      <c r="Q88" s="657"/>
      <c r="R88" s="61"/>
    </row>
    <row r="89" spans="1:18" s="53" customFormat="1" ht="15" customHeight="1" x14ac:dyDescent="0.25">
      <c r="A89" s="60"/>
      <c r="B89" s="36"/>
      <c r="C89" s="609" t="s">
        <v>262</v>
      </c>
      <c r="D89" s="609"/>
      <c r="E89" s="609"/>
      <c r="F89" s="377"/>
      <c r="G89" s="377"/>
      <c r="H89" s="377"/>
      <c r="I89" s="377"/>
      <c r="J89" s="602" t="s">
        <v>288</v>
      </c>
      <c r="K89" s="602"/>
      <c r="L89" s="602"/>
      <c r="M89" s="550"/>
      <c r="N89" s="550"/>
      <c r="O89" s="550"/>
      <c r="P89" s="550"/>
      <c r="Q89" s="550"/>
      <c r="R89" s="61"/>
    </row>
    <row r="90" spans="1:18" s="53" customFormat="1" ht="12" customHeight="1" x14ac:dyDescent="0.25">
      <c r="A90" s="60"/>
      <c r="B90" s="36"/>
      <c r="C90" s="648" t="s">
        <v>263</v>
      </c>
      <c r="D90" s="648"/>
      <c r="E90" s="648"/>
      <c r="F90" s="377"/>
      <c r="G90" s="377"/>
      <c r="H90" s="377"/>
      <c r="I90" s="377"/>
      <c r="J90" s="475"/>
      <c r="K90" s="477"/>
      <c r="L90" s="477"/>
      <c r="M90" s="477"/>
      <c r="N90" s="477"/>
      <c r="O90" s="477"/>
      <c r="P90" s="656" t="str">
        <f>IF(M89="Pouco relevante","5,0%",(IF(M89="Relevante","10,0%",IF(M89="Muito relevante","15,0%",""))))</f>
        <v/>
      </c>
      <c r="Q90" s="656"/>
      <c r="R90" s="61"/>
    </row>
    <row r="91" spans="1:18" s="53" customFormat="1" ht="12" customHeight="1" x14ac:dyDescent="0.25">
      <c r="A91" s="60"/>
      <c r="B91" s="36"/>
      <c r="C91" s="648" t="s">
        <v>268</v>
      </c>
      <c r="D91" s="648"/>
      <c r="E91" s="648"/>
      <c r="F91" s="377"/>
      <c r="G91" s="377"/>
      <c r="H91" s="377"/>
      <c r="I91" s="377"/>
      <c r="J91" s="602" t="s">
        <v>289</v>
      </c>
      <c r="K91" s="602"/>
      <c r="L91" s="602"/>
      <c r="M91" s="403"/>
      <c r="N91" s="403"/>
      <c r="O91" s="403"/>
      <c r="P91" s="572"/>
      <c r="Q91" s="572"/>
      <c r="R91" s="61"/>
    </row>
    <row r="92" spans="1:18" s="53" customFormat="1" ht="5.25" customHeight="1" x14ac:dyDescent="0.25">
      <c r="A92" s="60"/>
      <c r="B92" s="36"/>
      <c r="C92" s="389"/>
      <c r="D92" s="389"/>
      <c r="E92" s="377"/>
      <c r="F92" s="377"/>
      <c r="G92" s="377"/>
      <c r="H92" s="377"/>
      <c r="I92" s="377"/>
      <c r="J92" s="377"/>
      <c r="K92" s="387"/>
      <c r="L92" s="387"/>
      <c r="M92" s="387"/>
      <c r="N92" s="387"/>
      <c r="O92" s="387"/>
      <c r="P92" s="472"/>
      <c r="Q92" s="472"/>
      <c r="R92" s="61"/>
    </row>
    <row r="93" spans="1:18" s="53" customFormat="1" ht="15" customHeight="1" x14ac:dyDescent="0.25">
      <c r="A93" s="60"/>
      <c r="B93" s="36"/>
      <c r="C93" s="609" t="s">
        <v>290</v>
      </c>
      <c r="D93" s="609"/>
      <c r="E93" s="609"/>
      <c r="F93" s="375"/>
      <c r="G93" s="375"/>
      <c r="H93" s="375"/>
      <c r="I93" s="375"/>
      <c r="J93" s="375"/>
      <c r="K93" s="681"/>
      <c r="L93" s="681"/>
      <c r="M93" s="681"/>
      <c r="N93" s="681"/>
      <c r="O93" s="681"/>
      <c r="P93" s="681"/>
      <c r="Q93" s="681"/>
      <c r="R93" s="61"/>
    </row>
    <row r="94" spans="1:18" s="53" customFormat="1" ht="60" customHeight="1" x14ac:dyDescent="0.25">
      <c r="A94" s="60"/>
      <c r="B94" s="112"/>
      <c r="C94" s="649" t="str">
        <f>IF(M89="Pouco relevante",Bases!G80,(IF(M89="Relevante",Bases!G81,IF(M89="Muito relevante",Bases!G82,""))))</f>
        <v/>
      </c>
      <c r="D94" s="649"/>
      <c r="E94" s="649"/>
      <c r="F94" s="649"/>
      <c r="G94" s="649"/>
      <c r="H94" s="649"/>
      <c r="I94" s="649"/>
      <c r="J94" s="649"/>
      <c r="K94" s="649"/>
      <c r="L94" s="649"/>
      <c r="M94" s="649"/>
      <c r="N94" s="649"/>
      <c r="O94" s="649"/>
      <c r="P94" s="649"/>
      <c r="Q94" s="649"/>
      <c r="R94" s="61"/>
    </row>
    <row r="95" spans="1:18" s="53" customFormat="1" ht="26.25" customHeight="1" x14ac:dyDescent="0.25">
      <c r="A95" s="60"/>
      <c r="B95" s="226"/>
      <c r="C95" s="419" t="s">
        <v>230</v>
      </c>
      <c r="D95" s="377"/>
      <c r="E95" s="377"/>
      <c r="F95" s="377"/>
      <c r="G95" s="377"/>
      <c r="H95" s="377"/>
      <c r="I95" s="377"/>
      <c r="J95" s="377"/>
      <c r="K95" s="377"/>
      <c r="L95" s="377"/>
      <c r="M95" s="377"/>
      <c r="N95" s="377"/>
      <c r="O95" s="377"/>
      <c r="P95" s="377"/>
      <c r="Q95" s="377"/>
      <c r="R95" s="61"/>
    </row>
    <row r="96" spans="1:18" s="53" customFormat="1" ht="15" customHeight="1" x14ac:dyDescent="0.25">
      <c r="A96" s="60"/>
      <c r="B96" s="136"/>
      <c r="C96" s="657" t="s">
        <v>269</v>
      </c>
      <c r="D96" s="657"/>
      <c r="E96" s="657"/>
      <c r="F96" s="657"/>
      <c r="G96" s="657"/>
      <c r="H96" s="657"/>
      <c r="I96" s="657"/>
      <c r="J96" s="657"/>
      <c r="K96" s="657"/>
      <c r="L96" s="657"/>
      <c r="M96" s="657"/>
      <c r="N96" s="657"/>
      <c r="O96" s="657"/>
      <c r="P96" s="657"/>
      <c r="Q96" s="657"/>
      <c r="R96" s="61"/>
    </row>
    <row r="97" spans="1:18" s="53" customFormat="1" ht="15" customHeight="1" x14ac:dyDescent="0.25">
      <c r="A97" s="60"/>
      <c r="B97" s="36"/>
      <c r="C97" s="609" t="s">
        <v>270</v>
      </c>
      <c r="D97" s="609"/>
      <c r="E97" s="609"/>
      <c r="F97" s="377"/>
      <c r="G97" s="377"/>
      <c r="H97" s="377"/>
      <c r="I97" s="377"/>
      <c r="J97" s="602" t="s">
        <v>288</v>
      </c>
      <c r="K97" s="602"/>
      <c r="L97" s="602"/>
      <c r="M97" s="422"/>
      <c r="N97" s="550"/>
      <c r="O97" s="550"/>
      <c r="P97" s="550"/>
      <c r="Q97" s="550"/>
      <c r="R97" s="61"/>
    </row>
    <row r="98" spans="1:18" s="53" customFormat="1" ht="20.100000000000001" customHeight="1" x14ac:dyDescent="0.25">
      <c r="A98" s="60"/>
      <c r="B98" s="36"/>
      <c r="C98" s="657" t="s">
        <v>271</v>
      </c>
      <c r="D98" s="657"/>
      <c r="E98" s="657"/>
      <c r="F98" s="377"/>
      <c r="G98" s="377"/>
      <c r="H98" s="377"/>
      <c r="I98" s="377"/>
      <c r="J98" s="602" t="s">
        <v>289</v>
      </c>
      <c r="K98" s="602"/>
      <c r="L98" s="602"/>
      <c r="M98" s="422"/>
      <c r="N98" s="403"/>
      <c r="O98" s="403"/>
      <c r="P98" s="572" t="str">
        <f>IF(N97="Dentro da média","7,5%",(IF(N97="Acima da média","3,8%","")))</f>
        <v/>
      </c>
      <c r="Q98" s="572"/>
      <c r="R98" s="61"/>
    </row>
    <row r="99" spans="1:18" s="53" customFormat="1" ht="5.25" customHeight="1" x14ac:dyDescent="0.25">
      <c r="A99" s="60"/>
      <c r="B99" s="36"/>
      <c r="C99" s="389"/>
      <c r="D99" s="389"/>
      <c r="E99" s="377"/>
      <c r="F99" s="377"/>
      <c r="G99" s="377"/>
      <c r="H99" s="377"/>
      <c r="I99" s="377"/>
      <c r="J99" s="377"/>
      <c r="K99" s="387"/>
      <c r="L99" s="387"/>
      <c r="M99" s="387"/>
      <c r="N99" s="387"/>
      <c r="O99" s="387"/>
      <c r="P99" s="387"/>
      <c r="Q99" s="387"/>
      <c r="R99" s="61"/>
    </row>
    <row r="100" spans="1:18" s="53" customFormat="1" ht="15" customHeight="1" x14ac:dyDescent="0.25">
      <c r="A100" s="60"/>
      <c r="B100" s="36"/>
      <c r="C100" s="609" t="s">
        <v>290</v>
      </c>
      <c r="D100" s="609"/>
      <c r="E100" s="609"/>
      <c r="F100" s="375"/>
      <c r="G100" s="375"/>
      <c r="H100" s="375"/>
      <c r="I100" s="375"/>
      <c r="J100" s="375"/>
      <c r="K100" s="681"/>
      <c r="L100" s="681"/>
      <c r="M100" s="681"/>
      <c r="N100" s="681"/>
      <c r="O100" s="681"/>
      <c r="P100" s="681"/>
      <c r="Q100" s="681"/>
      <c r="R100" s="61"/>
    </row>
    <row r="101" spans="1:18" s="53" customFormat="1" ht="60" customHeight="1" x14ac:dyDescent="0.25">
      <c r="A101" s="60"/>
      <c r="B101" s="112"/>
      <c r="C101" s="649" t="str">
        <f>IF(N97="Dentro da média",Bases!G84,(IF(N97="Acima da média",Bases!G85,"")))</f>
        <v/>
      </c>
      <c r="D101" s="649"/>
      <c r="E101" s="649"/>
      <c r="F101" s="649"/>
      <c r="G101" s="649"/>
      <c r="H101" s="649"/>
      <c r="I101" s="649"/>
      <c r="J101" s="649"/>
      <c r="K101" s="649"/>
      <c r="L101" s="649"/>
      <c r="M101" s="649"/>
      <c r="N101" s="649"/>
      <c r="O101" s="649"/>
      <c r="P101" s="649"/>
      <c r="Q101" s="649"/>
      <c r="R101" s="61"/>
    </row>
    <row r="102" spans="1:18" s="53" customFormat="1" ht="4.5" customHeight="1" x14ac:dyDescent="0.25">
      <c r="A102" s="60"/>
      <c r="B102" s="112"/>
      <c r="C102" s="478"/>
      <c r="D102" s="478"/>
      <c r="E102" s="478"/>
      <c r="F102" s="478"/>
      <c r="G102" s="478"/>
      <c r="H102" s="478"/>
      <c r="I102" s="478"/>
      <c r="J102" s="478"/>
      <c r="K102" s="478"/>
      <c r="L102" s="478"/>
      <c r="M102" s="478"/>
      <c r="N102" s="478" t="s">
        <v>385</v>
      </c>
      <c r="O102" s="478"/>
      <c r="P102" s="478"/>
      <c r="Q102" s="478"/>
      <c r="R102" s="61"/>
    </row>
    <row r="103" spans="1:18" s="53" customFormat="1" ht="14.25" customHeight="1" x14ac:dyDescent="0.25">
      <c r="A103" s="60"/>
      <c r="B103" s="112"/>
      <c r="C103" s="478"/>
      <c r="D103" s="478"/>
      <c r="E103" s="478"/>
      <c r="F103" s="478"/>
      <c r="G103" s="478"/>
      <c r="H103" s="478"/>
      <c r="I103" s="478"/>
      <c r="J103" s="478"/>
      <c r="K103" s="478"/>
      <c r="L103" s="478"/>
      <c r="M103" s="478"/>
      <c r="N103" s="651" t="s">
        <v>278</v>
      </c>
      <c r="O103" s="651"/>
      <c r="P103" s="651"/>
      <c r="Q103" s="651"/>
      <c r="R103" s="61"/>
    </row>
    <row r="104" spans="1:18" s="53" customFormat="1" ht="4.5" customHeight="1" x14ac:dyDescent="0.25">
      <c r="A104" s="64"/>
      <c r="B104" s="114"/>
      <c r="C104" s="115"/>
      <c r="D104" s="115"/>
      <c r="E104" s="115"/>
      <c r="F104" s="115"/>
      <c r="G104" s="115"/>
      <c r="H104" s="115"/>
      <c r="I104" s="115"/>
      <c r="J104" s="115"/>
      <c r="K104" s="115"/>
      <c r="L104" s="115"/>
      <c r="M104" s="115"/>
      <c r="N104" s="116"/>
      <c r="O104" s="116"/>
      <c r="P104" s="116"/>
      <c r="Q104" s="116"/>
      <c r="R104" s="66"/>
    </row>
    <row r="105" spans="1:18" s="53" customFormat="1" ht="60" customHeight="1" x14ac:dyDescent="0.25">
      <c r="B105" s="112"/>
      <c r="C105" s="113"/>
      <c r="D105" s="113"/>
      <c r="E105" s="113"/>
      <c r="F105" s="113"/>
      <c r="G105" s="113"/>
      <c r="H105" s="113"/>
      <c r="I105" s="113"/>
      <c r="J105" s="113"/>
      <c r="K105" s="113"/>
      <c r="L105" s="113"/>
      <c r="M105" s="113"/>
      <c r="N105" s="113"/>
      <c r="O105" s="113"/>
      <c r="P105" s="113"/>
      <c r="Q105" s="113"/>
    </row>
    <row r="106" spans="1:18" s="53" customFormat="1" ht="4.5" customHeight="1" x14ac:dyDescent="0.25">
      <c r="A106" s="57"/>
      <c r="B106" s="117"/>
      <c r="C106" s="118"/>
      <c r="D106" s="118"/>
      <c r="E106" s="118"/>
      <c r="F106" s="118"/>
      <c r="G106" s="118"/>
      <c r="H106" s="118"/>
      <c r="I106" s="118"/>
      <c r="J106" s="118"/>
      <c r="K106" s="118"/>
      <c r="L106" s="118"/>
      <c r="M106" s="118"/>
      <c r="N106" s="118"/>
      <c r="O106" s="118"/>
      <c r="P106" s="118"/>
      <c r="Q106" s="118"/>
      <c r="R106" s="59"/>
    </row>
    <row r="107" spans="1:18" s="53" customFormat="1" ht="14.25" customHeight="1" x14ac:dyDescent="0.25">
      <c r="A107" s="60"/>
      <c r="B107" s="396"/>
      <c r="C107" s="478"/>
      <c r="D107" s="478"/>
      <c r="E107" s="478"/>
      <c r="F107" s="478"/>
      <c r="G107" s="478"/>
      <c r="H107" s="478"/>
      <c r="I107" s="478"/>
      <c r="J107" s="478"/>
      <c r="K107" s="478"/>
      <c r="L107" s="478"/>
      <c r="M107" s="478"/>
      <c r="N107" s="651" t="s">
        <v>279</v>
      </c>
      <c r="O107" s="651"/>
      <c r="P107" s="651"/>
      <c r="Q107" s="651"/>
      <c r="R107" s="61"/>
    </row>
    <row r="108" spans="1:18" s="53" customFormat="1" ht="26.25" customHeight="1" x14ac:dyDescent="0.25">
      <c r="A108" s="60"/>
      <c r="B108" s="479"/>
      <c r="C108" s="419" t="s">
        <v>233</v>
      </c>
      <c r="D108" s="377"/>
      <c r="E108" s="377"/>
      <c r="F108" s="377"/>
      <c r="G108" s="377"/>
      <c r="H108" s="377"/>
      <c r="I108" s="377"/>
      <c r="J108" s="377"/>
      <c r="K108" s="377"/>
      <c r="L108" s="377"/>
      <c r="M108" s="377"/>
      <c r="N108" s="377"/>
      <c r="O108" s="377"/>
      <c r="P108" s="377"/>
      <c r="Q108" s="377"/>
      <c r="R108" s="61"/>
    </row>
    <row r="109" spans="1:18" s="53" customFormat="1" ht="15" customHeight="1" x14ac:dyDescent="0.25">
      <c r="A109" s="60"/>
      <c r="B109" s="480"/>
      <c r="C109" s="657" t="s">
        <v>272</v>
      </c>
      <c r="D109" s="657"/>
      <c r="E109" s="657"/>
      <c r="F109" s="657"/>
      <c r="G109" s="657"/>
      <c r="H109" s="657"/>
      <c r="I109" s="657"/>
      <c r="J109" s="657"/>
      <c r="K109" s="657"/>
      <c r="L109" s="657"/>
      <c r="M109" s="657"/>
      <c r="N109" s="657"/>
      <c r="O109" s="657"/>
      <c r="P109" s="657"/>
      <c r="Q109" s="657"/>
      <c r="R109" s="61"/>
    </row>
    <row r="110" spans="1:18" s="53" customFormat="1" ht="15" customHeight="1" x14ac:dyDescent="0.25">
      <c r="A110" s="60"/>
      <c r="B110" s="451"/>
      <c r="C110" s="609" t="s">
        <v>274</v>
      </c>
      <c r="D110" s="609"/>
      <c r="E110" s="609"/>
      <c r="F110" s="377"/>
      <c r="G110" s="377"/>
      <c r="H110" s="377"/>
      <c r="I110" s="377"/>
      <c r="J110" s="602" t="s">
        <v>288</v>
      </c>
      <c r="K110" s="602"/>
      <c r="L110" s="602"/>
      <c r="M110" s="422"/>
      <c r="N110" s="550"/>
      <c r="O110" s="550"/>
      <c r="P110" s="550"/>
      <c r="Q110" s="550"/>
      <c r="R110" s="61"/>
    </row>
    <row r="111" spans="1:18" s="53" customFormat="1" ht="19.5" customHeight="1" x14ac:dyDescent="0.25">
      <c r="A111" s="60"/>
      <c r="B111" s="451"/>
      <c r="C111" s="657" t="s">
        <v>273</v>
      </c>
      <c r="D111" s="657"/>
      <c r="E111" s="657"/>
      <c r="F111" s="377"/>
      <c r="G111" s="377"/>
      <c r="H111" s="377"/>
      <c r="I111" s="377"/>
      <c r="J111" s="407" t="s">
        <v>289</v>
      </c>
      <c r="K111" s="371"/>
      <c r="L111" s="371"/>
      <c r="M111" s="422"/>
      <c r="N111" s="403"/>
      <c r="O111" s="403"/>
      <c r="P111" s="572" t="str">
        <f>IF(N110="Dentro da média","10,0%",(IF(N110="Acima da média","5,0%","")))</f>
        <v/>
      </c>
      <c r="Q111" s="572"/>
      <c r="R111" s="61"/>
    </row>
    <row r="112" spans="1:18" s="53" customFormat="1" ht="5.25" customHeight="1" x14ac:dyDescent="0.25">
      <c r="A112" s="60"/>
      <c r="B112" s="451"/>
      <c r="C112" s="389"/>
      <c r="D112" s="389"/>
      <c r="E112" s="377"/>
      <c r="F112" s="377"/>
      <c r="G112" s="377"/>
      <c r="H112" s="377"/>
      <c r="I112" s="377"/>
      <c r="J112" s="475"/>
      <c r="K112" s="387"/>
      <c r="L112" s="387"/>
      <c r="M112" s="387"/>
      <c r="N112" s="387"/>
      <c r="O112" s="387"/>
      <c r="P112" s="387"/>
      <c r="Q112" s="387"/>
      <c r="R112" s="61"/>
    </row>
    <row r="113" spans="1:21" s="53" customFormat="1" ht="15" customHeight="1" x14ac:dyDescent="0.25">
      <c r="A113" s="60"/>
      <c r="B113" s="451"/>
      <c r="C113" s="609" t="s">
        <v>290</v>
      </c>
      <c r="D113" s="609"/>
      <c r="E113" s="609"/>
      <c r="F113" s="375"/>
      <c r="G113" s="375"/>
      <c r="H113" s="375"/>
      <c r="I113" s="375"/>
      <c r="J113" s="375"/>
      <c r="K113" s="681"/>
      <c r="L113" s="681"/>
      <c r="M113" s="681"/>
      <c r="N113" s="681"/>
      <c r="O113" s="681"/>
      <c r="P113" s="681"/>
      <c r="Q113" s="681"/>
      <c r="R113" s="61"/>
    </row>
    <row r="114" spans="1:21" s="53" customFormat="1" ht="60" customHeight="1" x14ac:dyDescent="0.25">
      <c r="A114" s="60"/>
      <c r="B114" s="396"/>
      <c r="C114" s="649" t="str">
        <f>IF(N110="Dentro da média",Bases!G87,(IF(N110="Acima da média",Bases!G88,"")))</f>
        <v/>
      </c>
      <c r="D114" s="649"/>
      <c r="E114" s="649"/>
      <c r="F114" s="649"/>
      <c r="G114" s="649"/>
      <c r="H114" s="649"/>
      <c r="I114" s="649"/>
      <c r="J114" s="649"/>
      <c r="K114" s="649"/>
      <c r="L114" s="649"/>
      <c r="M114" s="649"/>
      <c r="N114" s="649"/>
      <c r="O114" s="649"/>
      <c r="P114" s="649"/>
      <c r="Q114" s="649"/>
      <c r="R114" s="61"/>
    </row>
    <row r="115" spans="1:21" s="53" customFormat="1" ht="26.25" customHeight="1" x14ac:dyDescent="0.25">
      <c r="A115" s="60"/>
      <c r="B115" s="479"/>
      <c r="C115" s="646" t="s">
        <v>234</v>
      </c>
      <c r="D115" s="646"/>
      <c r="E115" s="377"/>
      <c r="F115" s="377"/>
      <c r="G115" s="377"/>
      <c r="H115" s="377"/>
      <c r="I115" s="377"/>
      <c r="J115" s="377"/>
      <c r="K115" s="377"/>
      <c r="L115" s="377"/>
      <c r="M115" s="377"/>
      <c r="N115" s="377"/>
      <c r="O115" s="377"/>
      <c r="P115" s="377"/>
      <c r="Q115" s="377"/>
      <c r="R115" s="61"/>
    </row>
    <row r="116" spans="1:21" s="53" customFormat="1" ht="39.75" customHeight="1" x14ac:dyDescent="0.25">
      <c r="A116" s="60"/>
      <c r="B116" s="480"/>
      <c r="C116" s="654" t="s">
        <v>291</v>
      </c>
      <c r="D116" s="654"/>
      <c r="E116" s="654"/>
      <c r="F116" s="654"/>
      <c r="G116" s="654"/>
      <c r="H116" s="654"/>
      <c r="I116" s="654"/>
      <c r="J116" s="654"/>
      <c r="K116" s="654"/>
      <c r="L116" s="654"/>
      <c r="M116" s="654"/>
      <c r="N116" s="654"/>
      <c r="O116" s="654"/>
      <c r="P116" s="654"/>
      <c r="Q116" s="654"/>
      <c r="R116" s="61"/>
    </row>
    <row r="117" spans="1:21" s="53" customFormat="1" ht="15" customHeight="1" x14ac:dyDescent="0.25">
      <c r="A117" s="60"/>
      <c r="B117" s="451"/>
      <c r="C117" s="609" t="s">
        <v>262</v>
      </c>
      <c r="D117" s="609"/>
      <c r="E117" s="609"/>
      <c r="F117" s="377"/>
      <c r="G117" s="377"/>
      <c r="H117" s="377"/>
      <c r="I117" s="377"/>
      <c r="J117" s="602" t="s">
        <v>288</v>
      </c>
      <c r="K117" s="602"/>
      <c r="L117" s="602"/>
      <c r="M117" s="422"/>
      <c r="N117" s="550"/>
      <c r="O117" s="550"/>
      <c r="P117" s="550"/>
      <c r="Q117" s="550"/>
      <c r="R117" s="61"/>
    </row>
    <row r="118" spans="1:21" s="53" customFormat="1" ht="12" customHeight="1" x14ac:dyDescent="0.25">
      <c r="A118" s="60"/>
      <c r="B118" s="451"/>
      <c r="C118" s="648" t="s">
        <v>263</v>
      </c>
      <c r="D118" s="648"/>
      <c r="E118" s="648"/>
      <c r="F118" s="377"/>
      <c r="G118" s="377"/>
      <c r="H118" s="377"/>
      <c r="I118" s="377"/>
      <c r="J118" s="481"/>
      <c r="K118" s="481"/>
      <c r="L118" s="481"/>
      <c r="M118" s="482"/>
      <c r="N118" s="477"/>
      <c r="O118" s="477"/>
      <c r="P118" s="656" t="str">
        <f>IF(N117="Pouco relevante","5,0%",(IF(N117="Relevante","10,0%",IF(N117="Muito relevante","15,0%",""))))</f>
        <v/>
      </c>
      <c r="Q118" s="656"/>
      <c r="R118" s="61"/>
    </row>
    <row r="119" spans="1:21" s="53" customFormat="1" ht="12" customHeight="1" x14ac:dyDescent="0.25">
      <c r="A119" s="60"/>
      <c r="B119" s="451"/>
      <c r="C119" s="648" t="s">
        <v>264</v>
      </c>
      <c r="D119" s="648"/>
      <c r="E119" s="648"/>
      <c r="F119" s="377"/>
      <c r="G119" s="377"/>
      <c r="H119" s="377"/>
      <c r="I119" s="377"/>
      <c r="J119" s="602" t="s">
        <v>289</v>
      </c>
      <c r="K119" s="602"/>
      <c r="L119" s="602"/>
      <c r="M119" s="422"/>
      <c r="N119" s="403"/>
      <c r="O119" s="403"/>
      <c r="P119" s="572"/>
      <c r="Q119" s="572"/>
      <c r="R119" s="61"/>
    </row>
    <row r="120" spans="1:21" s="53" customFormat="1" ht="5.25" customHeight="1" x14ac:dyDescent="0.25">
      <c r="A120" s="60"/>
      <c r="B120" s="451"/>
      <c r="C120" s="389"/>
      <c r="D120" s="389"/>
      <c r="E120" s="377"/>
      <c r="F120" s="377"/>
      <c r="G120" s="377"/>
      <c r="H120" s="377"/>
      <c r="I120" s="377"/>
      <c r="J120" s="377"/>
      <c r="K120" s="387"/>
      <c r="L120" s="387"/>
      <c r="M120" s="387"/>
      <c r="N120" s="387"/>
      <c r="O120" s="387"/>
      <c r="P120" s="387"/>
      <c r="Q120" s="387"/>
      <c r="R120" s="61"/>
    </row>
    <row r="121" spans="1:21" s="53" customFormat="1" ht="15" customHeight="1" x14ac:dyDescent="0.25">
      <c r="A121" s="60"/>
      <c r="B121" s="451"/>
      <c r="C121" s="609" t="s">
        <v>290</v>
      </c>
      <c r="D121" s="609"/>
      <c r="E121" s="609"/>
      <c r="F121" s="375"/>
      <c r="G121" s="375"/>
      <c r="H121" s="375"/>
      <c r="I121" s="375"/>
      <c r="J121" s="375"/>
      <c r="K121" s="681"/>
      <c r="L121" s="681"/>
      <c r="M121" s="681"/>
      <c r="N121" s="681"/>
      <c r="O121" s="681"/>
      <c r="P121" s="681"/>
      <c r="Q121" s="681"/>
      <c r="R121" s="61"/>
    </row>
    <row r="122" spans="1:21" s="53" customFormat="1" ht="60" customHeight="1" x14ac:dyDescent="0.25">
      <c r="A122" s="60"/>
      <c r="B122" s="396"/>
      <c r="C122" s="649" t="str">
        <f>IF(N117="Pouco relevante",Bases!G90,(IF(N117="Relevante",Bases!G91,IF(N117="Muito relevante",Bases!G92,""))))</f>
        <v/>
      </c>
      <c r="D122" s="649"/>
      <c r="E122" s="649"/>
      <c r="F122" s="649"/>
      <c r="G122" s="649"/>
      <c r="H122" s="649"/>
      <c r="I122" s="649"/>
      <c r="J122" s="649"/>
      <c r="K122" s="649"/>
      <c r="L122" s="649"/>
      <c r="M122" s="649"/>
      <c r="N122" s="649"/>
      <c r="O122" s="649"/>
      <c r="P122" s="649"/>
      <c r="Q122" s="649"/>
      <c r="R122" s="61"/>
    </row>
    <row r="123" spans="1:21" s="53" customFormat="1" ht="26.25" customHeight="1" x14ac:dyDescent="0.25">
      <c r="A123" s="60"/>
      <c r="B123" s="479"/>
      <c r="C123" s="419" t="s">
        <v>280</v>
      </c>
      <c r="D123" s="377"/>
      <c r="E123" s="377"/>
      <c r="F123" s="377"/>
      <c r="G123" s="377"/>
      <c r="H123" s="377"/>
      <c r="I123" s="377"/>
      <c r="J123" s="377"/>
      <c r="K123" s="377"/>
      <c r="L123" s="377"/>
      <c r="M123" s="377"/>
      <c r="N123" s="377"/>
      <c r="O123" s="377"/>
      <c r="P123" s="377"/>
      <c r="Q123" s="377"/>
      <c r="R123" s="61"/>
    </row>
    <row r="124" spans="1:21" s="1" customFormat="1" ht="22.5" customHeight="1" x14ac:dyDescent="0.25">
      <c r="A124" s="13"/>
      <c r="B124" s="451"/>
      <c r="C124" s="419" t="s">
        <v>195</v>
      </c>
      <c r="D124" s="408"/>
      <c r="E124" s="408"/>
      <c r="F124" s="408"/>
      <c r="G124" s="408"/>
      <c r="H124" s="408"/>
      <c r="I124" s="408"/>
      <c r="J124" s="408"/>
      <c r="K124" s="408"/>
      <c r="L124" s="408"/>
      <c r="M124" s="408"/>
      <c r="N124" s="408"/>
      <c r="O124" s="408"/>
      <c r="P124" s="408"/>
      <c r="Q124" s="408"/>
      <c r="R124" s="14"/>
    </row>
    <row r="125" spans="1:21" s="1" customFormat="1" ht="82.5" customHeight="1" x14ac:dyDescent="0.25">
      <c r="A125" s="13"/>
      <c r="B125" s="408"/>
      <c r="C125" s="584"/>
      <c r="D125" s="584"/>
      <c r="E125" s="584"/>
      <c r="F125" s="584"/>
      <c r="G125" s="584"/>
      <c r="H125" s="584"/>
      <c r="I125" s="584"/>
      <c r="J125" s="584"/>
      <c r="K125" s="584"/>
      <c r="L125" s="584"/>
      <c r="M125" s="584"/>
      <c r="N125" s="584"/>
      <c r="O125" s="584"/>
      <c r="P125" s="584"/>
      <c r="Q125" s="584"/>
      <c r="R125" s="14"/>
    </row>
    <row r="126" spans="1:21" s="53" customFormat="1" ht="11.25" customHeight="1" x14ac:dyDescent="0.25">
      <c r="A126" s="60"/>
      <c r="B126" s="377"/>
      <c r="C126" s="377"/>
      <c r="D126" s="377"/>
      <c r="E126" s="377"/>
      <c r="F126" s="377"/>
      <c r="G126" s="377"/>
      <c r="H126" s="377"/>
      <c r="I126" s="377"/>
      <c r="J126" s="377"/>
      <c r="K126" s="377"/>
      <c r="L126" s="377"/>
      <c r="M126" s="377"/>
      <c r="N126" s="377"/>
      <c r="O126" s="377"/>
      <c r="P126" s="377"/>
      <c r="Q126" s="483"/>
      <c r="R126" s="61"/>
    </row>
    <row r="127" spans="1:21" s="53" customFormat="1" ht="21.75" customHeight="1" x14ac:dyDescent="0.25">
      <c r="A127" s="60"/>
      <c r="B127" s="377"/>
      <c r="C127" s="377"/>
      <c r="D127" s="377"/>
      <c r="E127" s="377"/>
      <c r="F127" s="377"/>
      <c r="G127" s="377"/>
      <c r="H127" s="679" t="s">
        <v>644</v>
      </c>
      <c r="I127" s="679"/>
      <c r="J127" s="484">
        <f>IFERROR(IF(U127&lt;=50%,"50,0%",IF(U127&lt;75%,"75%",IF(U127&gt;=75%,"80,0%",""))),0)</f>
        <v>0</v>
      </c>
      <c r="K127" s="411"/>
      <c r="L127" s="411"/>
      <c r="M127" s="411"/>
      <c r="N127" s="411"/>
      <c r="O127" s="377"/>
      <c r="P127" s="483"/>
      <c r="Q127" s="483"/>
      <c r="R127" s="61"/>
      <c r="T127" s="238" t="s">
        <v>275</v>
      </c>
      <c r="U127" s="106" t="e">
        <f>P58+P66+P74+P82+P90+P98+P111+P118</f>
        <v>#VALUE!</v>
      </c>
    </row>
    <row r="128" spans="1:21" s="53" customFormat="1" ht="30" customHeight="1" x14ac:dyDescent="0.25">
      <c r="A128" s="60"/>
      <c r="B128" s="377"/>
      <c r="C128" s="616" t="s">
        <v>645</v>
      </c>
      <c r="D128" s="616"/>
      <c r="E128" s="571">
        <f>J19</f>
        <v>0</v>
      </c>
      <c r="F128" s="659"/>
      <c r="G128" s="485"/>
      <c r="H128" s="660" t="s">
        <v>407</v>
      </c>
      <c r="I128" s="660"/>
      <c r="J128" s="486" t="str">
        <f>Parecer!O63</f>
        <v>0%</v>
      </c>
      <c r="K128" s="487"/>
      <c r="L128" s="616" t="s">
        <v>646</v>
      </c>
      <c r="M128" s="616"/>
      <c r="N128" s="616"/>
      <c r="O128" s="616"/>
      <c r="P128" s="571">
        <f>E128*J128</f>
        <v>0</v>
      </c>
      <c r="Q128" s="571"/>
      <c r="R128" s="61"/>
      <c r="T128" s="183">
        <f>P128-J20</f>
        <v>0</v>
      </c>
    </row>
    <row r="129" spans="1:30" s="53" customFormat="1" ht="15" customHeight="1" x14ac:dyDescent="0.25">
      <c r="A129" s="60"/>
      <c r="B129" s="377"/>
      <c r="C129" s="451"/>
      <c r="D129" s="488"/>
      <c r="E129" s="489"/>
      <c r="F129" s="489"/>
      <c r="G129" s="489"/>
      <c r="H129" s="489"/>
      <c r="I129" s="377"/>
      <c r="J129" s="389"/>
      <c r="K129" s="389"/>
      <c r="L129" s="389"/>
      <c r="M129" s="389"/>
      <c r="N129" s="389"/>
      <c r="O129" s="377"/>
      <c r="P129" s="490"/>
      <c r="Q129" s="490"/>
      <c r="R129" s="61"/>
      <c r="T129" s="106"/>
    </row>
    <row r="130" spans="1:30" s="53" customFormat="1" ht="30" customHeight="1" x14ac:dyDescent="0.25">
      <c r="A130" s="60"/>
      <c r="B130" s="377"/>
      <c r="C130" s="609" t="s">
        <v>422</v>
      </c>
      <c r="D130" s="609"/>
      <c r="E130" s="609"/>
      <c r="F130" s="609"/>
      <c r="G130" s="609"/>
      <c r="H130" s="489"/>
      <c r="I130" s="377"/>
      <c r="J130" s="389"/>
      <c r="K130" s="389"/>
      <c r="L130" s="389"/>
      <c r="M130" s="389"/>
      <c r="N130" s="389"/>
      <c r="O130" s="377"/>
      <c r="P130" s="490"/>
      <c r="Q130" s="490"/>
      <c r="R130" s="61"/>
      <c r="T130" s="106"/>
    </row>
    <row r="131" spans="1:30" s="53" customFormat="1" ht="15" customHeight="1" x14ac:dyDescent="0.25">
      <c r="A131" s="60"/>
      <c r="B131" s="377"/>
      <c r="C131" s="456" t="s">
        <v>277</v>
      </c>
      <c r="D131" s="491" t="s">
        <v>421</v>
      </c>
      <c r="E131" s="492" t="s">
        <v>641</v>
      </c>
      <c r="F131" s="493"/>
      <c r="G131" s="493"/>
      <c r="H131" s="493"/>
      <c r="I131" s="494" t="s">
        <v>513</v>
      </c>
      <c r="J131" s="667"/>
      <c r="K131" s="668"/>
      <c r="L131" s="668"/>
      <c r="M131" s="668"/>
      <c r="N131" s="668"/>
      <c r="O131" s="668"/>
      <c r="P131" s="668"/>
      <c r="Q131" s="669"/>
      <c r="R131" s="61"/>
      <c r="T131" s="106"/>
    </row>
    <row r="132" spans="1:30" s="53" customFormat="1" ht="7.5" customHeight="1" x14ac:dyDescent="0.25">
      <c r="A132" s="60"/>
      <c r="B132" s="377"/>
      <c r="C132" s="661" t="s">
        <v>276</v>
      </c>
      <c r="D132" s="662" t="s">
        <v>421</v>
      </c>
      <c r="E132" s="663" t="s">
        <v>642</v>
      </c>
      <c r="F132" s="663"/>
      <c r="G132" s="663"/>
      <c r="H132" s="663"/>
      <c r="I132" s="488"/>
      <c r="J132" s="670"/>
      <c r="K132" s="671"/>
      <c r="L132" s="671"/>
      <c r="M132" s="671"/>
      <c r="N132" s="671"/>
      <c r="O132" s="671"/>
      <c r="P132" s="671"/>
      <c r="Q132" s="672"/>
      <c r="R132" s="61"/>
      <c r="T132" s="106"/>
    </row>
    <row r="133" spans="1:30" s="53" customFormat="1" ht="7.5" customHeight="1" x14ac:dyDescent="0.25">
      <c r="A133" s="60"/>
      <c r="B133" s="377"/>
      <c r="C133" s="661"/>
      <c r="D133" s="662"/>
      <c r="E133" s="663"/>
      <c r="F133" s="663"/>
      <c r="G133" s="663"/>
      <c r="H133" s="663"/>
      <c r="I133" s="488"/>
      <c r="J133" s="670"/>
      <c r="K133" s="671"/>
      <c r="L133" s="671"/>
      <c r="M133" s="671"/>
      <c r="N133" s="671"/>
      <c r="O133" s="671"/>
      <c r="P133" s="671"/>
      <c r="Q133" s="672"/>
      <c r="R133" s="61"/>
      <c r="T133" s="106"/>
    </row>
    <row r="134" spans="1:30" s="53" customFormat="1" ht="7.5" customHeight="1" x14ac:dyDescent="0.25">
      <c r="A134" s="60"/>
      <c r="B134" s="377"/>
      <c r="C134" s="664" t="s">
        <v>402</v>
      </c>
      <c r="D134" s="665" t="s">
        <v>421</v>
      </c>
      <c r="E134" s="666" t="s">
        <v>643</v>
      </c>
      <c r="F134" s="666"/>
      <c r="G134" s="666"/>
      <c r="H134" s="495"/>
      <c r="I134" s="377"/>
      <c r="J134" s="673"/>
      <c r="K134" s="674"/>
      <c r="L134" s="674"/>
      <c r="M134" s="674"/>
      <c r="N134" s="674"/>
      <c r="O134" s="674"/>
      <c r="P134" s="674"/>
      <c r="Q134" s="675"/>
      <c r="R134" s="61"/>
      <c r="T134" s="106"/>
    </row>
    <row r="135" spans="1:30" s="53" customFormat="1" ht="9" customHeight="1" x14ac:dyDescent="0.25">
      <c r="A135" s="60"/>
      <c r="B135" s="377"/>
      <c r="C135" s="664"/>
      <c r="D135" s="665"/>
      <c r="E135" s="666"/>
      <c r="F135" s="666"/>
      <c r="G135" s="666"/>
      <c r="H135" s="495"/>
      <c r="I135" s="377"/>
      <c r="J135" s="488"/>
      <c r="K135" s="488"/>
      <c r="L135" s="488"/>
      <c r="M135" s="488"/>
      <c r="N135" s="488"/>
      <c r="O135" s="488"/>
      <c r="P135" s="488"/>
      <c r="Q135" s="488"/>
      <c r="R135" s="61"/>
      <c r="T135" s="106"/>
    </row>
    <row r="136" spans="1:30" s="53" customFormat="1" ht="37.5" hidden="1" customHeight="1" x14ac:dyDescent="0.25">
      <c r="A136" s="60"/>
      <c r="B136" s="377"/>
      <c r="C136" s="496"/>
      <c r="D136" s="497"/>
      <c r="E136" s="498"/>
      <c r="F136" s="498"/>
      <c r="G136" s="498"/>
      <c r="H136" s="498"/>
      <c r="I136" s="377"/>
      <c r="J136" s="676"/>
      <c r="K136" s="677"/>
      <c r="L136" s="677"/>
      <c r="M136" s="677"/>
      <c r="N136" s="677"/>
      <c r="O136" s="677"/>
      <c r="P136" s="677"/>
      <c r="Q136" s="678"/>
      <c r="R136" s="61"/>
      <c r="T136" s="106"/>
    </row>
    <row r="137" spans="1:30" s="53" customFormat="1" ht="15" hidden="1" customHeight="1" x14ac:dyDescent="0.25">
      <c r="A137" s="60"/>
      <c r="B137" s="377"/>
      <c r="C137" s="451"/>
      <c r="D137" s="488"/>
      <c r="E137" s="489"/>
      <c r="F137" s="489"/>
      <c r="G137" s="489"/>
      <c r="H137" s="489"/>
      <c r="I137" s="377"/>
      <c r="J137" s="658"/>
      <c r="K137" s="658"/>
      <c r="L137" s="658"/>
      <c r="M137" s="658"/>
      <c r="N137" s="658"/>
      <c r="O137" s="658"/>
      <c r="P137" s="658"/>
      <c r="Q137" s="658"/>
      <c r="R137" s="61"/>
      <c r="T137" s="106"/>
    </row>
    <row r="138" spans="1:30" s="53" customFormat="1" ht="5.0999999999999996" customHeight="1" x14ac:dyDescent="0.25">
      <c r="A138" s="60"/>
      <c r="B138" s="377"/>
      <c r="C138" s="389"/>
      <c r="D138" s="389"/>
      <c r="E138" s="389"/>
      <c r="F138" s="377"/>
      <c r="G138" s="377"/>
      <c r="H138" s="377"/>
      <c r="I138" s="377"/>
      <c r="J138" s="377"/>
      <c r="K138" s="377"/>
      <c r="L138" s="377"/>
      <c r="M138" s="377"/>
      <c r="N138" s="377"/>
      <c r="O138" s="377"/>
      <c r="P138" s="490"/>
      <c r="Q138" s="490"/>
      <c r="R138" s="61"/>
    </row>
    <row r="139" spans="1:30" s="53" customFormat="1" ht="5.0999999999999996" customHeight="1" x14ac:dyDescent="0.25">
      <c r="A139" s="64"/>
      <c r="B139" s="65"/>
      <c r="C139" s="65"/>
      <c r="D139" s="65"/>
      <c r="E139" s="65"/>
      <c r="F139" s="65"/>
      <c r="G139" s="65"/>
      <c r="H139" s="65"/>
      <c r="I139" s="65"/>
      <c r="J139" s="65"/>
      <c r="K139" s="65"/>
      <c r="L139" s="65"/>
      <c r="M139" s="65"/>
      <c r="N139" s="65"/>
      <c r="O139" s="65"/>
      <c r="P139" s="65"/>
      <c r="Q139" s="65"/>
      <c r="R139" s="66"/>
    </row>
    <row r="140" spans="1:30" s="53" customFormat="1" ht="21.95" customHeight="1" x14ac:dyDescent="0.25">
      <c r="B140" s="626" t="s">
        <v>379</v>
      </c>
      <c r="C140" s="626"/>
      <c r="D140" s="626"/>
      <c r="E140" s="626"/>
      <c r="F140" s="626"/>
      <c r="G140" s="626"/>
      <c r="H140" s="626"/>
      <c r="I140" s="626"/>
      <c r="J140" s="626"/>
      <c r="K140" s="626"/>
      <c r="L140" s="626"/>
      <c r="M140" s="626"/>
      <c r="N140" s="626"/>
      <c r="O140" s="626"/>
      <c r="P140" s="626"/>
      <c r="Q140" s="626"/>
      <c r="R140" s="42"/>
      <c r="S140" s="43"/>
      <c r="T140" s="43"/>
      <c r="U140" s="43"/>
      <c r="V140" s="43"/>
      <c r="W140" s="43"/>
      <c r="X140" s="43"/>
      <c r="Y140" s="43"/>
      <c r="Z140" s="43"/>
      <c r="AA140" s="43"/>
      <c r="AB140" s="43"/>
      <c r="AC140" s="43"/>
      <c r="AD140" s="43"/>
    </row>
    <row r="141" spans="1:30" s="53" customFormat="1" ht="21.95" customHeight="1" x14ac:dyDescent="0.25"/>
    <row r="142" spans="1:30" s="53" customFormat="1" ht="21.95" customHeight="1" x14ac:dyDescent="0.25">
      <c r="F142" s="111"/>
      <c r="G142" s="110"/>
    </row>
    <row r="143" spans="1:30" s="53" customFormat="1" ht="21.95" customHeight="1" x14ac:dyDescent="0.25"/>
    <row r="144" spans="1:30" s="53" customFormat="1" ht="21.95" customHeight="1" x14ac:dyDescent="0.25"/>
    <row r="145" s="53" customFormat="1" ht="21.95" customHeight="1" x14ac:dyDescent="0.25"/>
    <row r="146" s="53" customFormat="1" ht="21.95" customHeight="1" x14ac:dyDescent="0.25"/>
    <row r="147" s="53" customFormat="1" ht="21.95" customHeight="1" x14ac:dyDescent="0.25"/>
    <row r="148" s="53" customFormat="1" ht="21.95" customHeight="1" x14ac:dyDescent="0.25"/>
    <row r="149" s="53" customFormat="1" ht="21.95" customHeight="1" x14ac:dyDescent="0.25"/>
    <row r="150" s="53" customFormat="1" ht="21.95" customHeight="1" x14ac:dyDescent="0.25"/>
    <row r="151" s="53" customFormat="1" ht="21.95" customHeight="1" x14ac:dyDescent="0.25"/>
  </sheetData>
  <sheetProtection algorithmName="SHA-512" hashValue="z9OhWeNHhE2bqyrFeoryeOn+thtH6mRQu5ERWCQ/nW9D8Fvp1Nki9S+apvTSbGR5+oymZz729Zm6+0hsQ45e6A==" saltValue="r3g6FyMQeJ44Hdj0O9jY4Q==" spinCount="100000" sheet="1" selectLockedCells="1"/>
  <mergeCells count="180">
    <mergeCell ref="B140:Q140"/>
    <mergeCell ref="C81:E81"/>
    <mergeCell ref="J75:L75"/>
    <mergeCell ref="J81:L81"/>
    <mergeCell ref="M81:Q81"/>
    <mergeCell ref="K77:Q77"/>
    <mergeCell ref="C78:Q78"/>
    <mergeCell ref="C80:Q80"/>
    <mergeCell ref="N117:Q117"/>
    <mergeCell ref="C116:Q116"/>
    <mergeCell ref="C117:E117"/>
    <mergeCell ref="J117:L117"/>
    <mergeCell ref="C94:Q94"/>
    <mergeCell ref="K113:Q113"/>
    <mergeCell ref="P128:Q128"/>
    <mergeCell ref="C118:E118"/>
    <mergeCell ref="C119:E119"/>
    <mergeCell ref="P118:Q119"/>
    <mergeCell ref="K121:Q121"/>
    <mergeCell ref="C122:Q122"/>
    <mergeCell ref="C89:E89"/>
    <mergeCell ref="C97:E97"/>
    <mergeCell ref="C88:Q88"/>
    <mergeCell ref="P111:Q111"/>
    <mergeCell ref="F40:Q40"/>
    <mergeCell ref="F44:Q44"/>
    <mergeCell ref="C46:Q46"/>
    <mergeCell ref="F48:Q48"/>
    <mergeCell ref="C50:Q50"/>
    <mergeCell ref="C26:D26"/>
    <mergeCell ref="H26:I26"/>
    <mergeCell ref="J26:K26"/>
    <mergeCell ref="N26:O26"/>
    <mergeCell ref="P26:Q26"/>
    <mergeCell ref="C29:D29"/>
    <mergeCell ref="C35:Q35"/>
    <mergeCell ref="C38:Q38"/>
    <mergeCell ref="C41:Q41"/>
    <mergeCell ref="C27:D27"/>
    <mergeCell ref="J30:K30"/>
    <mergeCell ref="N30:O30"/>
    <mergeCell ref="P30:Q30"/>
    <mergeCell ref="C48:D48"/>
    <mergeCell ref="C45:Q45"/>
    <mergeCell ref="C36:D36"/>
    <mergeCell ref="H36:Q36"/>
    <mergeCell ref="C42:Q42"/>
    <mergeCell ref="H27:I27"/>
    <mergeCell ref="C109:Q109"/>
    <mergeCell ref="C110:E110"/>
    <mergeCell ref="N110:Q110"/>
    <mergeCell ref="J110:L110"/>
    <mergeCell ref="C111:E111"/>
    <mergeCell ref="P98:Q98"/>
    <mergeCell ref="K100:Q100"/>
    <mergeCell ref="K93:Q93"/>
    <mergeCell ref="C96:Q96"/>
    <mergeCell ref="J97:L97"/>
    <mergeCell ref="C98:E98"/>
    <mergeCell ref="J98:L98"/>
    <mergeCell ref="C100:E100"/>
    <mergeCell ref="J20:K20"/>
    <mergeCell ref="N20:O20"/>
    <mergeCell ref="H29:I29"/>
    <mergeCell ref="J29:K29"/>
    <mergeCell ref="N29:O29"/>
    <mergeCell ref="P29:Q29"/>
    <mergeCell ref="J31:K31"/>
    <mergeCell ref="P20:Q20"/>
    <mergeCell ref="C21:D21"/>
    <mergeCell ref="C30:D30"/>
    <mergeCell ref="H30:I30"/>
    <mergeCell ref="H21:I21"/>
    <mergeCell ref="N21:O21"/>
    <mergeCell ref="C25:D25"/>
    <mergeCell ref="J27:K27"/>
    <mergeCell ref="N27:O27"/>
    <mergeCell ref="P27:Q27"/>
    <mergeCell ref="H25:K25"/>
    <mergeCell ref="B1:Q1"/>
    <mergeCell ref="B2:Q2"/>
    <mergeCell ref="B3:Q3"/>
    <mergeCell ref="B4:Q4"/>
    <mergeCell ref="C8:D8"/>
    <mergeCell ref="M8:N8"/>
    <mergeCell ref="C12:Q12"/>
    <mergeCell ref="B5:Q5"/>
    <mergeCell ref="C6:E6"/>
    <mergeCell ref="H8:I8"/>
    <mergeCell ref="J8:K8"/>
    <mergeCell ref="P8:Q8"/>
    <mergeCell ref="P9:Q9"/>
    <mergeCell ref="C9:D9"/>
    <mergeCell ref="C10:D10"/>
    <mergeCell ref="E10:Q10"/>
    <mergeCell ref="H9:I9"/>
    <mergeCell ref="J9:K9"/>
    <mergeCell ref="M9:O9"/>
    <mergeCell ref="J65:K65"/>
    <mergeCell ref="J67:K67"/>
    <mergeCell ref="C49:Q49"/>
    <mergeCell ref="C44:D44"/>
    <mergeCell ref="C64:Q64"/>
    <mergeCell ref="C65:E65"/>
    <mergeCell ref="C66:E66"/>
    <mergeCell ref="J89:L89"/>
    <mergeCell ref="P82:Q83"/>
    <mergeCell ref="C83:E83"/>
    <mergeCell ref="J83:L83"/>
    <mergeCell ref="P66:Q67"/>
    <mergeCell ref="C70:Q70"/>
    <mergeCell ref="C82:E82"/>
    <mergeCell ref="K85:Q85"/>
    <mergeCell ref="C86:Q86"/>
    <mergeCell ref="C67:E67"/>
    <mergeCell ref="K69:Q69"/>
    <mergeCell ref="J137:Q137"/>
    <mergeCell ref="C125:Q125"/>
    <mergeCell ref="C128:D128"/>
    <mergeCell ref="E128:F128"/>
    <mergeCell ref="H128:I128"/>
    <mergeCell ref="L128:O128"/>
    <mergeCell ref="C132:C133"/>
    <mergeCell ref="D132:D133"/>
    <mergeCell ref="E132:H133"/>
    <mergeCell ref="C134:C135"/>
    <mergeCell ref="D134:D135"/>
    <mergeCell ref="E134:G135"/>
    <mergeCell ref="J131:Q134"/>
    <mergeCell ref="J136:Q136"/>
    <mergeCell ref="C130:G130"/>
    <mergeCell ref="H127:I127"/>
    <mergeCell ref="J119:L119"/>
    <mergeCell ref="J59:K59"/>
    <mergeCell ref="C74:E74"/>
    <mergeCell ref="C75:E75"/>
    <mergeCell ref="J73:L73"/>
    <mergeCell ref="M73:Q73"/>
    <mergeCell ref="P74:Q75"/>
    <mergeCell ref="B52:Q52"/>
    <mergeCell ref="M89:Q89"/>
    <mergeCell ref="M65:Q65"/>
    <mergeCell ref="N103:Q103"/>
    <mergeCell ref="N107:Q107"/>
    <mergeCell ref="P58:Q59"/>
    <mergeCell ref="M56:Q57"/>
    <mergeCell ref="C72:Q72"/>
    <mergeCell ref="C73:E73"/>
    <mergeCell ref="C90:E90"/>
    <mergeCell ref="C91:E91"/>
    <mergeCell ref="P90:Q91"/>
    <mergeCell ref="J91:L91"/>
    <mergeCell ref="J56:K57"/>
    <mergeCell ref="C62:Q62"/>
    <mergeCell ref="C56:I56"/>
    <mergeCell ref="C57:H57"/>
    <mergeCell ref="C113:E113"/>
    <mergeCell ref="C115:D115"/>
    <mergeCell ref="C121:E121"/>
    <mergeCell ref="C14:E14"/>
    <mergeCell ref="C23:D23"/>
    <mergeCell ref="C33:E33"/>
    <mergeCell ref="C37:D37"/>
    <mergeCell ref="C61:E61"/>
    <mergeCell ref="C69:E69"/>
    <mergeCell ref="C77:E77"/>
    <mergeCell ref="C85:E85"/>
    <mergeCell ref="C93:E93"/>
    <mergeCell ref="C58:H58"/>
    <mergeCell ref="C59:H59"/>
    <mergeCell ref="C101:Q101"/>
    <mergeCell ref="N97:Q97"/>
    <mergeCell ref="C114:Q114"/>
    <mergeCell ref="C16:E16"/>
    <mergeCell ref="C17:Q17"/>
    <mergeCell ref="C19:D19"/>
    <mergeCell ref="J19:K19"/>
    <mergeCell ref="C31:D31"/>
    <mergeCell ref="C20:D20"/>
    <mergeCell ref="H31:I31"/>
  </mergeCells>
  <conditionalFormatting sqref="B4:Q4">
    <cfRule type="cellIs" dxfId="244" priority="20" operator="equal">
      <formula>0</formula>
    </cfRule>
  </conditionalFormatting>
  <conditionalFormatting sqref="C12:Q12">
    <cfRule type="containsBlanks" dxfId="243" priority="50">
      <formula>LEN(TRIM(C12))=0</formula>
    </cfRule>
  </conditionalFormatting>
  <conditionalFormatting sqref="C17:Q17">
    <cfRule type="containsBlanks" dxfId="242" priority="73">
      <formula>LEN(TRIM(C17))=0</formula>
    </cfRule>
    <cfRule type="cellIs" dxfId="241" priority="41" operator="equal">
      <formula>0</formula>
    </cfRule>
  </conditionalFormatting>
  <conditionalFormatting sqref="C38:Q38">
    <cfRule type="cellIs" dxfId="240" priority="32" operator="equal">
      <formula>0</formula>
    </cfRule>
  </conditionalFormatting>
  <conditionalFormatting sqref="C42:Q42">
    <cfRule type="cellIs" dxfId="239" priority="30" operator="equal">
      <formula>0</formula>
    </cfRule>
  </conditionalFormatting>
  <conditionalFormatting sqref="C46:Q46">
    <cfRule type="cellIs" dxfId="238" priority="28" operator="equal">
      <formula>0</formula>
    </cfRule>
  </conditionalFormatting>
  <conditionalFormatting sqref="C50:Q50">
    <cfRule type="cellIs" dxfId="237" priority="26" operator="equal">
      <formula>0</formula>
    </cfRule>
  </conditionalFormatting>
  <conditionalFormatting sqref="C125:Q125">
    <cfRule type="containsBlanks" dxfId="236" priority="48">
      <formula>LEN(TRIM(C125))=0</formula>
    </cfRule>
  </conditionalFormatting>
  <conditionalFormatting sqref="E8:E9">
    <cfRule type="cellIs" dxfId="235" priority="45" operator="equal">
      <formula>0</formula>
    </cfRule>
  </conditionalFormatting>
  <conditionalFormatting sqref="E21">
    <cfRule type="containsBlanks" dxfId="234" priority="72">
      <formula>LEN(TRIM(E21))=0</formula>
    </cfRule>
    <cfRule type="cellIs" dxfId="233" priority="39" operator="equal">
      <formula>0</formula>
    </cfRule>
  </conditionalFormatting>
  <conditionalFormatting sqref="E25:E27">
    <cfRule type="cellIs" dxfId="232" priority="16" operator="equal">
      <formula>0</formula>
    </cfRule>
    <cfRule type="containsBlanks" dxfId="231" priority="19">
      <formula>LEN(TRIM(E25))=0</formula>
    </cfRule>
  </conditionalFormatting>
  <conditionalFormatting sqref="E29:E31">
    <cfRule type="containsBlanks" dxfId="230" priority="13">
      <formula>LEN(TRIM(E29))=0</formula>
    </cfRule>
    <cfRule type="cellIs" dxfId="229" priority="10" operator="equal">
      <formula>0</formula>
    </cfRule>
  </conditionalFormatting>
  <conditionalFormatting sqref="E10:Q10">
    <cfRule type="cellIs" dxfId="228" priority="22" operator="equal">
      <formula>0</formula>
    </cfRule>
  </conditionalFormatting>
  <conditionalFormatting sqref="F40:Q40">
    <cfRule type="cellIs" dxfId="227" priority="31" operator="equal">
      <formula>0</formula>
    </cfRule>
  </conditionalFormatting>
  <conditionalFormatting sqref="F44:Q44">
    <cfRule type="cellIs" dxfId="226" priority="29" operator="equal">
      <formula>0</formula>
    </cfRule>
  </conditionalFormatting>
  <conditionalFormatting sqref="F48:Q48">
    <cfRule type="cellIs" dxfId="225" priority="27" operator="equal">
      <formula>0</formula>
    </cfRule>
  </conditionalFormatting>
  <conditionalFormatting sqref="H25:K25">
    <cfRule type="cellIs" dxfId="224" priority="1" operator="equal">
      <formula>0</formula>
    </cfRule>
  </conditionalFormatting>
  <conditionalFormatting sqref="H36:Q36">
    <cfRule type="cellIs" dxfId="223" priority="33" operator="equal">
      <formula>0</formula>
    </cfRule>
    <cfRule type="containsBlanks" dxfId="222" priority="58">
      <formula>LEN(TRIM(H36))=0</formula>
    </cfRule>
  </conditionalFormatting>
  <conditionalFormatting sqref="J21">
    <cfRule type="cellIs" dxfId="221" priority="38" operator="equal">
      <formula>0</formula>
    </cfRule>
  </conditionalFormatting>
  <conditionalFormatting sqref="J8:K8">
    <cfRule type="cellIs" dxfId="220" priority="44" operator="equal">
      <formula>0</formula>
    </cfRule>
  </conditionalFormatting>
  <conditionalFormatting sqref="J9:K9">
    <cfRule type="cellIs" dxfId="219" priority="21" operator="equal">
      <formula>0</formula>
    </cfRule>
  </conditionalFormatting>
  <conditionalFormatting sqref="J19:K20">
    <cfRule type="cellIs" dxfId="218" priority="40" operator="equal">
      <formula>0</formula>
    </cfRule>
  </conditionalFormatting>
  <conditionalFormatting sqref="J19:K21">
    <cfRule type="containsBlanks" dxfId="217" priority="59">
      <formula>LEN(TRIM(J19))=0</formula>
    </cfRule>
  </conditionalFormatting>
  <conditionalFormatting sqref="J26:K27">
    <cfRule type="containsBlanks" dxfId="216" priority="7">
      <formula>LEN(TRIM(J26))=0</formula>
    </cfRule>
    <cfRule type="cellIs" dxfId="215" priority="6" operator="equal">
      <formula>0</formula>
    </cfRule>
  </conditionalFormatting>
  <conditionalFormatting sqref="J29:K31">
    <cfRule type="containsBlanks" dxfId="214" priority="12">
      <formula>LEN(TRIM(J29))=0</formula>
    </cfRule>
    <cfRule type="cellIs" dxfId="213" priority="9" operator="equal">
      <formula>0</formula>
    </cfRule>
  </conditionalFormatting>
  <conditionalFormatting sqref="M56">
    <cfRule type="containsBlanks" dxfId="212" priority="57">
      <formula>LEN(TRIM(M56))=0</formula>
    </cfRule>
  </conditionalFormatting>
  <conditionalFormatting sqref="M65">
    <cfRule type="containsBlanks" dxfId="211" priority="81">
      <formula>LEN(TRIM(M65))=0</formula>
    </cfRule>
  </conditionalFormatting>
  <conditionalFormatting sqref="M73">
    <cfRule type="containsBlanks" dxfId="210" priority="79">
      <formula>LEN(TRIM(M73))=0</formula>
    </cfRule>
  </conditionalFormatting>
  <conditionalFormatting sqref="M81 M89 N97 N110 N117">
    <cfRule type="containsBlanks" dxfId="209" priority="82">
      <formula>LEN(TRIM(M81))=0</formula>
    </cfRule>
  </conditionalFormatting>
  <conditionalFormatting sqref="P21">
    <cfRule type="cellIs" dxfId="208" priority="37" operator="equal">
      <formula>0</formula>
    </cfRule>
    <cfRule type="containsBlanks" dxfId="207" priority="70">
      <formula>LEN(TRIM(P21))=0</formula>
    </cfRule>
  </conditionalFormatting>
  <conditionalFormatting sqref="P8:Q9">
    <cfRule type="cellIs" dxfId="206" priority="42" operator="equal">
      <formula>0</formula>
    </cfRule>
  </conditionalFormatting>
  <conditionalFormatting sqref="P26:Q27">
    <cfRule type="cellIs" dxfId="205" priority="2" operator="equal">
      <formula>0</formula>
    </cfRule>
    <cfRule type="containsBlanks" dxfId="204" priority="3">
      <formula>LEN(TRIM(P26))=0</formula>
    </cfRule>
  </conditionalFormatting>
  <conditionalFormatting sqref="P29:Q30">
    <cfRule type="cellIs" dxfId="203" priority="8" operator="equal">
      <formula>0</formula>
    </cfRule>
    <cfRule type="containsBlanks" dxfId="202" priority="11">
      <formula>LEN(TRIM(P29))=0</formula>
    </cfRule>
  </conditionalFormatting>
  <conditionalFormatting sqref="T128">
    <cfRule type="cellIs" dxfId="201" priority="47" operator="notEqual">
      <formula>0</formula>
    </cfRule>
  </conditionalFormatting>
  <dataValidations xWindow="606" yWindow="579" count="5">
    <dataValidation allowBlank="1" showInputMessage="1" showErrorMessage="1" prompt="Área bruta de construção da intervenção de RC [em m2]" sqref="P21" xr:uid="{2763C25A-E6AF-4D62-AC38-328AF468EB07}"/>
    <dataValidation allowBlank="1" showInputMessage="1" showErrorMessage="1" prompt="Previsão do prazo de execução da intervenção de RC [em meses]" sqref="J21" xr:uid="{D9CA3EAB-7A34-4AAB-A79F-D1DE23E46EDB}"/>
    <dataValidation allowBlank="1" showInputMessage="1" showErrorMessage="1" prompt="Data estimada para o início de trabalhos de RC [dd-mm-aaaa]" sqref="E21" xr:uid="{5E7F8A40-27F2-454D-8AAA-C1778563F70F}"/>
    <dataValidation allowBlank="1" showInputMessage="1" showErrorMessage="1" prompt="Descrição da intervenção na componente RC, com referência às zonas intervencionadas e principais atividades" sqref="C17:Q17" xr:uid="{DF6E831D-8390-424C-BE98-8D8432739080}"/>
    <dataValidation allowBlank="1" showInputMessage="1" showErrorMessage="1" prompt="A designação deve fazer referência ao tipo de intervenção, à identificação do imóvel e à localização" sqref="S10:V10" xr:uid="{1322D4AE-F327-4EAF-BBA3-FC57AA9C5B65}"/>
  </dataValidations>
  <printOptions horizontalCentered="1"/>
  <pageMargins left="0.51181102362204722" right="0.51181102362204722" top="1.0629921259842521" bottom="0.27559055118110237" header="0.31496062992125984" footer="0.31496062992125984"/>
  <pageSetup paperSize="9" scale="65" orientation="portrait" horizontalDpi="1200" verticalDpi="1200" r:id="rId1"/>
  <headerFooter>
    <oddHeader>&amp;C&amp;"Calibri,Normal"&amp;K000000&amp;G
&amp;7MINISTÉRIO DAS FINANÇAS
&amp;11&amp;K892432FUNDO DE REABILITAÇÃO E CONSERVAÇÃO PATRIMONIAL</oddHeader>
    <oddFooter>&amp;C&amp;"-,Negrito"&amp;8&amp;P&amp;"-,Normal" | &amp;N</oddFooter>
  </headerFooter>
  <rowBreaks count="2" manualBreakCount="2">
    <brk id="52" max="17" man="1"/>
    <brk id="105" max="17" man="1"/>
  </rowBreaks>
  <legacyDrawingHF r:id="rId2"/>
  <extLst>
    <ext xmlns:x14="http://schemas.microsoft.com/office/spreadsheetml/2009/9/main" uri="{CCE6A557-97BC-4b89-ADB6-D9C93CAAB3DF}">
      <x14:dataValidations xmlns:xm="http://schemas.microsoft.com/office/excel/2006/main" xWindow="606" yWindow="579" count="3">
        <x14:dataValidation type="list" allowBlank="1" showInputMessage="1" showErrorMessage="1" xr:uid="{5409B4D2-F643-4ED0-95A3-A97588CF1EDD}">
          <x14:formula1>
            <xm:f>Bases!$B$11:$B$13</xm:f>
          </x14:formula1>
          <xm:sqref>M56:Q57</xm:sqref>
        </x14:dataValidation>
        <x14:dataValidation type="list" allowBlank="1" showInputMessage="1" showErrorMessage="1" xr:uid="{3BC783D8-057B-4A54-8866-6A780531FF0C}">
          <x14:formula1>
            <xm:f>Bases!$D$11:$D$13</xm:f>
          </x14:formula1>
          <xm:sqref>M65:Q65 M73:Q73 M81:Q81 N117:Q117 M89:Q89</xm:sqref>
        </x14:dataValidation>
        <x14:dataValidation type="list" allowBlank="1" showInputMessage="1" showErrorMessage="1" xr:uid="{F334B6E8-E1EE-460E-B2F9-6651A8B3C418}">
          <x14:formula1>
            <xm:f>Bases!$D$15:$D$16</xm:f>
          </x14:formula1>
          <xm:sqref>N97:Q97 N110:Q110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19F36-3310-4C22-9D08-F961CB2CFAA4}">
  <dimension ref="A1:AB145"/>
  <sheetViews>
    <sheetView showGridLines="0" topLeftCell="B1" zoomScale="110" zoomScaleNormal="110" zoomScalePageLayoutView="120" workbookViewId="0">
      <selection activeCell="C12" sqref="C12:T12"/>
    </sheetView>
  </sheetViews>
  <sheetFormatPr defaultColWidth="10.875" defaultRowHeight="21.95" customHeight="1" x14ac:dyDescent="0.25"/>
  <cols>
    <col min="1" max="1" width="0.875" style="5" customWidth="1"/>
    <col min="2" max="2" width="4.125" style="5" customWidth="1"/>
    <col min="3" max="3" width="23.75" style="5" customWidth="1"/>
    <col min="4" max="4" width="4.125" style="5" customWidth="1"/>
    <col min="5" max="5" width="13.625" style="5" customWidth="1"/>
    <col min="6" max="6" width="1.625" style="5" customWidth="1"/>
    <col min="7" max="7" width="4" style="5" customWidth="1"/>
    <col min="8" max="8" width="16.25" style="5" customWidth="1"/>
    <col min="9" max="9" width="4.125" style="5" customWidth="1"/>
    <col min="10" max="10" width="3" style="5" customWidth="1"/>
    <col min="11" max="11" width="3.75" style="5" customWidth="1"/>
    <col min="12" max="12" width="1.625" style="5" customWidth="1"/>
    <col min="13" max="13" width="5" style="5" customWidth="1"/>
    <col min="14" max="14" width="1.625" style="5" customWidth="1"/>
    <col min="15" max="15" width="4.125" style="5" customWidth="1"/>
    <col min="16" max="16" width="20.875" style="5" customWidth="1"/>
    <col min="17" max="18" width="4.125" style="5" customWidth="1"/>
    <col min="19" max="19" width="1.625" style="5" customWidth="1"/>
    <col min="20" max="20" width="5.375" style="5" bestFit="1" customWidth="1"/>
    <col min="21" max="21" width="0.875" style="5" customWidth="1"/>
    <col min="22" max="22" width="3.375" style="5" customWidth="1"/>
    <col min="23" max="23" width="11.75" style="5" bestFit="1" customWidth="1"/>
    <col min="24" max="24" width="12.125" style="5" customWidth="1"/>
    <col min="25" max="25" width="7.875" style="5" customWidth="1"/>
    <col min="26" max="26" width="5.5" style="5" customWidth="1"/>
    <col min="27" max="27" width="10.875" style="5" customWidth="1"/>
    <col min="28" max="28" width="6.625" style="5" customWidth="1"/>
    <col min="29" max="29" width="10.875" style="5" customWidth="1"/>
    <col min="30" max="16384" width="10.875" style="5"/>
  </cols>
  <sheetData>
    <row r="1" spans="1:23" s="1" customFormat="1" ht="20.100000000000001" customHeight="1" x14ac:dyDescent="0.2">
      <c r="B1" s="682" t="s">
        <v>511</v>
      </c>
      <c r="C1" s="682"/>
      <c r="D1" s="682"/>
      <c r="E1" s="682"/>
      <c r="F1" s="682"/>
      <c r="G1" s="682"/>
      <c r="H1" s="682"/>
      <c r="I1" s="682"/>
      <c r="J1" s="682"/>
      <c r="K1" s="682"/>
      <c r="L1" s="682"/>
      <c r="M1" s="682"/>
      <c r="N1" s="682"/>
      <c r="O1" s="682"/>
      <c r="P1" s="682"/>
      <c r="Q1" s="682"/>
      <c r="R1" s="682"/>
      <c r="S1" s="682"/>
      <c r="T1" s="682"/>
      <c r="U1" s="223"/>
      <c r="V1" s="103"/>
    </row>
    <row r="2" spans="1:23" s="1" customFormat="1" ht="24.95" customHeight="1" x14ac:dyDescent="0.35">
      <c r="B2" s="683" t="s">
        <v>194</v>
      </c>
      <c r="C2" s="683"/>
      <c r="D2" s="683"/>
      <c r="E2" s="683"/>
      <c r="F2" s="683"/>
      <c r="G2" s="683"/>
      <c r="H2" s="683"/>
      <c r="I2" s="683"/>
      <c r="J2" s="683"/>
      <c r="K2" s="683"/>
      <c r="L2" s="683"/>
      <c r="M2" s="683"/>
      <c r="N2" s="683"/>
      <c r="O2" s="683"/>
      <c r="P2" s="683"/>
      <c r="Q2" s="683"/>
      <c r="R2" s="683"/>
      <c r="S2" s="683"/>
      <c r="T2" s="683"/>
      <c r="U2" s="152"/>
      <c r="V2" s="103"/>
    </row>
    <row r="3" spans="1:23" s="1" customFormat="1" ht="24.95" customHeight="1" x14ac:dyDescent="0.35">
      <c r="B3" s="684" t="s">
        <v>239</v>
      </c>
      <c r="C3" s="684"/>
      <c r="D3" s="684"/>
      <c r="E3" s="684"/>
      <c r="F3" s="684"/>
      <c r="G3" s="684"/>
      <c r="H3" s="684"/>
      <c r="I3" s="684"/>
      <c r="J3" s="684"/>
      <c r="K3" s="684"/>
      <c r="L3" s="684"/>
      <c r="M3" s="684"/>
      <c r="N3" s="684"/>
      <c r="O3" s="684"/>
      <c r="P3" s="684"/>
      <c r="Q3" s="684"/>
      <c r="R3" s="684"/>
      <c r="S3" s="684"/>
      <c r="T3" s="684"/>
      <c r="U3" s="76"/>
      <c r="V3" s="76"/>
    </row>
    <row r="4" spans="1:23" s="1" customFormat="1" ht="20.100000000000001" customHeight="1" x14ac:dyDescent="0.35">
      <c r="B4" s="685">
        <f>Parecer!B2</f>
        <v>0</v>
      </c>
      <c r="C4" s="685"/>
      <c r="D4" s="685"/>
      <c r="E4" s="685"/>
      <c r="F4" s="685"/>
      <c r="G4" s="685"/>
      <c r="H4" s="685"/>
      <c r="I4" s="685"/>
      <c r="J4" s="685"/>
      <c r="K4" s="685"/>
      <c r="L4" s="685"/>
      <c r="M4" s="685"/>
      <c r="N4" s="685"/>
      <c r="O4" s="685"/>
      <c r="P4" s="685"/>
      <c r="Q4" s="685"/>
      <c r="R4" s="685"/>
      <c r="S4" s="685"/>
      <c r="T4" s="685"/>
      <c r="U4" s="76"/>
      <c r="V4" s="76"/>
    </row>
    <row r="5" spans="1:23" s="1" customFormat="1" ht="14.1" customHeight="1" x14ac:dyDescent="0.2">
      <c r="O5" s="625" t="s">
        <v>514</v>
      </c>
      <c r="P5" s="625"/>
      <c r="Q5" s="625"/>
      <c r="R5" s="625"/>
      <c r="S5" s="625"/>
      <c r="T5" s="625"/>
      <c r="V5" s="151"/>
      <c r="W5" s="2"/>
    </row>
    <row r="6" spans="1:23" s="170" customFormat="1" ht="14.1" customHeight="1" x14ac:dyDescent="0.25">
      <c r="B6" s="34"/>
      <c r="C6" s="457" t="s">
        <v>8</v>
      </c>
      <c r="U6" s="151"/>
      <c r="V6" s="151"/>
    </row>
    <row r="7" spans="1:23" s="170" customFormat="1" ht="5.0999999999999996" customHeight="1" x14ac:dyDescent="0.25">
      <c r="A7" s="203"/>
      <c r="B7" s="204"/>
      <c r="C7" s="204"/>
      <c r="D7" s="204"/>
      <c r="E7" s="204"/>
      <c r="F7" s="204"/>
      <c r="G7" s="204"/>
      <c r="H7" s="204"/>
      <c r="I7" s="204"/>
      <c r="J7" s="204"/>
      <c r="K7" s="204"/>
      <c r="L7" s="204"/>
      <c r="M7" s="204"/>
      <c r="N7" s="204"/>
      <c r="O7" s="204"/>
      <c r="P7" s="204"/>
      <c r="Q7" s="204"/>
      <c r="R7" s="204"/>
      <c r="S7" s="204"/>
      <c r="T7" s="204"/>
      <c r="U7" s="205"/>
    </row>
    <row r="8" spans="1:23" s="170" customFormat="1" ht="18.75" customHeight="1" x14ac:dyDescent="0.25">
      <c r="A8" s="206"/>
      <c r="C8" s="412" t="s">
        <v>5</v>
      </c>
      <c r="D8" s="378"/>
      <c r="E8" s="365">
        <f>Parecer!D7</f>
        <v>0</v>
      </c>
      <c r="F8" s="377"/>
      <c r="G8" s="377"/>
      <c r="H8" s="602" t="s">
        <v>378</v>
      </c>
      <c r="I8" s="602"/>
      <c r="J8" s="701">
        <f>Parecer!J7</f>
        <v>0</v>
      </c>
      <c r="K8" s="701"/>
      <c r="L8" s="701"/>
      <c r="M8" s="701"/>
      <c r="N8" s="701"/>
      <c r="O8" s="377"/>
      <c r="P8" s="412"/>
      <c r="Q8" s="704"/>
      <c r="R8" s="704"/>
      <c r="S8" s="704"/>
      <c r="T8" s="704"/>
      <c r="U8" s="208"/>
    </row>
    <row r="9" spans="1:23" s="170" customFormat="1" ht="18.75" customHeight="1" x14ac:dyDescent="0.25">
      <c r="A9" s="206"/>
      <c r="C9" s="413" t="s">
        <v>293</v>
      </c>
      <c r="D9" s="381"/>
      <c r="E9" s="414">
        <f>Parecer!D8</f>
        <v>0</v>
      </c>
      <c r="F9" s="377"/>
      <c r="G9" s="377"/>
      <c r="H9" s="601" t="s">
        <v>405</v>
      </c>
      <c r="I9" s="601"/>
      <c r="J9" s="702">
        <f>Parecer!J8</f>
        <v>0</v>
      </c>
      <c r="K9" s="702"/>
      <c r="L9" s="702"/>
      <c r="M9" s="702"/>
      <c r="N9" s="702"/>
      <c r="O9" s="411"/>
      <c r="P9" s="412" t="s">
        <v>406</v>
      </c>
      <c r="Q9" s="704">
        <f>Parecer!P8</f>
        <v>0</v>
      </c>
      <c r="R9" s="704"/>
      <c r="S9" s="704"/>
      <c r="T9" s="704"/>
      <c r="U9" s="208"/>
    </row>
    <row r="10" spans="1:23" s="170" customFormat="1" ht="18.75" customHeight="1" x14ac:dyDescent="0.25">
      <c r="A10" s="206"/>
      <c r="C10" s="412" t="s">
        <v>1</v>
      </c>
      <c r="D10" s="572">
        <f>FormulárioCandidatura!D9</f>
        <v>0</v>
      </c>
      <c r="E10" s="572"/>
      <c r="F10" s="572"/>
      <c r="G10" s="572"/>
      <c r="H10" s="572"/>
      <c r="I10" s="572"/>
      <c r="J10" s="572"/>
      <c r="K10" s="572"/>
      <c r="L10" s="572"/>
      <c r="M10" s="572"/>
      <c r="N10" s="572"/>
      <c r="O10" s="572"/>
      <c r="P10" s="572"/>
      <c r="Q10" s="572"/>
      <c r="R10" s="572"/>
      <c r="S10" s="572"/>
      <c r="T10" s="572"/>
      <c r="U10" s="208"/>
    </row>
    <row r="11" spans="1:23" s="1" customFormat="1" ht="18.75" customHeight="1" x14ac:dyDescent="0.25">
      <c r="A11" s="13"/>
      <c r="C11" s="409" t="s">
        <v>195</v>
      </c>
      <c r="D11" s="387"/>
      <c r="E11" s="420"/>
      <c r="F11" s="408"/>
      <c r="G11" s="408"/>
      <c r="H11" s="375"/>
      <c r="I11" s="459"/>
      <c r="J11" s="459"/>
      <c r="K11" s="459"/>
      <c r="L11" s="460"/>
      <c r="M11" s="408"/>
      <c r="N11" s="408"/>
      <c r="O11" s="375"/>
      <c r="P11" s="459"/>
      <c r="Q11" s="459"/>
      <c r="R11" s="459"/>
      <c r="S11" s="415"/>
      <c r="T11" s="415"/>
      <c r="U11" s="14"/>
    </row>
    <row r="12" spans="1:23" s="1" customFormat="1" ht="60" customHeight="1" x14ac:dyDescent="0.2">
      <c r="A12" s="13"/>
      <c r="C12" s="705"/>
      <c r="D12" s="584"/>
      <c r="E12" s="584"/>
      <c r="F12" s="584"/>
      <c r="G12" s="584"/>
      <c r="H12" s="584"/>
      <c r="I12" s="584"/>
      <c r="J12" s="584"/>
      <c r="K12" s="584"/>
      <c r="L12" s="584"/>
      <c r="M12" s="584"/>
      <c r="N12" s="584"/>
      <c r="O12" s="584"/>
      <c r="P12" s="584"/>
      <c r="Q12" s="584"/>
      <c r="R12" s="584"/>
      <c r="S12" s="584"/>
      <c r="T12" s="584"/>
      <c r="U12" s="14"/>
    </row>
    <row r="13" spans="1:23" s="170" customFormat="1" ht="6.95" customHeight="1" x14ac:dyDescent="0.25">
      <c r="A13" s="209"/>
      <c r="B13" s="207"/>
      <c r="C13" s="207"/>
      <c r="D13" s="207"/>
      <c r="E13" s="207"/>
      <c r="F13" s="207"/>
      <c r="G13" s="207"/>
      <c r="H13" s="207"/>
      <c r="I13" s="207"/>
      <c r="J13" s="207"/>
      <c r="K13" s="207"/>
      <c r="L13" s="207"/>
      <c r="M13" s="207"/>
      <c r="N13" s="207"/>
      <c r="O13" s="207"/>
      <c r="P13" s="207"/>
      <c r="Q13" s="207"/>
      <c r="R13" s="207"/>
      <c r="S13" s="207"/>
      <c r="T13" s="207"/>
      <c r="U13" s="210"/>
    </row>
    <row r="14" spans="1:23" ht="22.5" customHeight="1" x14ac:dyDescent="0.25">
      <c r="B14" s="34"/>
      <c r="C14" s="644" t="s">
        <v>122</v>
      </c>
      <c r="D14" s="644"/>
      <c r="E14" s="644"/>
    </row>
    <row r="15" spans="1:23" ht="5.0999999999999996" customHeight="1" x14ac:dyDescent="0.25">
      <c r="A15" s="21"/>
      <c r="B15" s="22"/>
      <c r="C15" s="22"/>
      <c r="D15" s="22"/>
      <c r="E15" s="22"/>
      <c r="F15" s="22"/>
      <c r="G15" s="22"/>
      <c r="H15" s="22"/>
      <c r="I15" s="22"/>
      <c r="J15" s="22"/>
      <c r="K15" s="22"/>
      <c r="L15" s="22"/>
      <c r="M15" s="22"/>
      <c r="N15" s="22"/>
      <c r="O15" s="22"/>
      <c r="P15" s="22"/>
      <c r="Q15" s="22"/>
      <c r="R15" s="22"/>
      <c r="S15" s="22"/>
      <c r="T15" s="22"/>
      <c r="U15" s="23"/>
    </row>
    <row r="16" spans="1:23" customFormat="1" ht="21.75" customHeight="1" x14ac:dyDescent="0.25">
      <c r="A16" s="153"/>
      <c r="C16" s="636" t="s">
        <v>336</v>
      </c>
      <c r="D16" s="636"/>
      <c r="E16" s="636"/>
      <c r="F16" s="636"/>
      <c r="G16" s="636"/>
      <c r="H16" s="636"/>
      <c r="I16" s="636"/>
      <c r="J16" s="636"/>
      <c r="K16" s="636"/>
      <c r="L16" s="636"/>
      <c r="M16" s="636"/>
      <c r="N16" s="636"/>
      <c r="O16" s="636"/>
      <c r="P16" s="636"/>
      <c r="Q16" s="636"/>
      <c r="R16" s="636"/>
      <c r="S16" s="636"/>
      <c r="T16" s="636"/>
      <c r="U16" s="154"/>
    </row>
    <row r="17" spans="1:22" ht="22.5" customHeight="1" x14ac:dyDescent="0.25">
      <c r="A17" s="24"/>
      <c r="B17" s="219"/>
      <c r="C17" s="409" t="s">
        <v>99</v>
      </c>
      <c r="D17" s="377"/>
      <c r="E17" s="377"/>
      <c r="F17" s="377"/>
      <c r="G17" s="377"/>
      <c r="H17" s="377"/>
      <c r="I17" s="377"/>
      <c r="J17" s="377"/>
      <c r="K17" s="377"/>
      <c r="L17" s="377"/>
      <c r="M17" s="377"/>
      <c r="N17" s="377"/>
      <c r="O17" s="377"/>
      <c r="P17" s="377"/>
      <c r="Q17" s="377"/>
      <c r="R17" s="377"/>
      <c r="S17" s="377"/>
      <c r="T17" s="377"/>
      <c r="U17" s="25"/>
    </row>
    <row r="18" spans="1:22" ht="67.5" customHeight="1" x14ac:dyDescent="0.25">
      <c r="A18" s="24"/>
      <c r="C18" s="624">
        <f>AnexoPRA!C9</f>
        <v>0</v>
      </c>
      <c r="D18" s="624"/>
      <c r="E18" s="624"/>
      <c r="F18" s="624"/>
      <c r="G18" s="624"/>
      <c r="H18" s="624"/>
      <c r="I18" s="624"/>
      <c r="J18" s="624"/>
      <c r="K18" s="624"/>
      <c r="L18" s="624"/>
      <c r="M18" s="624"/>
      <c r="N18" s="624"/>
      <c r="O18" s="624"/>
      <c r="P18" s="624"/>
      <c r="Q18" s="624"/>
      <c r="R18" s="624"/>
      <c r="S18" s="624"/>
      <c r="T18" s="624"/>
      <c r="U18" s="33"/>
      <c r="V18" s="80"/>
    </row>
    <row r="19" spans="1:22" ht="18.75" customHeight="1" x14ac:dyDescent="0.25">
      <c r="A19" s="24"/>
      <c r="B19" s="219"/>
      <c r="C19" s="601" t="s">
        <v>639</v>
      </c>
      <c r="D19" s="601"/>
      <c r="E19" s="601"/>
      <c r="F19" s="601"/>
      <c r="G19" s="601"/>
      <c r="H19" s="601"/>
      <c r="I19" s="601"/>
      <c r="J19" s="575">
        <f>E27+E30+E33+E36+E39</f>
        <v>0</v>
      </c>
      <c r="K19" s="575"/>
      <c r="L19" s="575"/>
      <c r="M19" s="575"/>
      <c r="N19" s="433"/>
      <c r="O19" s="433"/>
      <c r="P19" s="377"/>
      <c r="Q19" s="377"/>
      <c r="R19" s="377"/>
      <c r="S19" s="377"/>
      <c r="T19" s="377"/>
      <c r="U19" s="25"/>
    </row>
    <row r="20" spans="1:22" ht="18.75" customHeight="1" x14ac:dyDescent="0.25">
      <c r="A20" s="24"/>
      <c r="B20" s="219"/>
      <c r="C20" s="601" t="s">
        <v>647</v>
      </c>
      <c r="D20" s="601"/>
      <c r="E20" s="601"/>
      <c r="F20" s="601"/>
      <c r="G20" s="601"/>
      <c r="H20" s="601"/>
      <c r="I20" s="601"/>
      <c r="J20" s="575">
        <f>Q27+Q30+Q33+Q36+Q39</f>
        <v>0</v>
      </c>
      <c r="K20" s="575"/>
      <c r="L20" s="575"/>
      <c r="M20" s="575"/>
      <c r="N20" s="433"/>
      <c r="O20" s="602" t="s">
        <v>177</v>
      </c>
      <c r="P20" s="602"/>
      <c r="Q20" s="602"/>
      <c r="R20" s="694" t="str">
        <f>IFERROR(J20/J19,"0%")</f>
        <v>0%</v>
      </c>
      <c r="S20" s="694"/>
      <c r="T20" s="694"/>
      <c r="U20" s="25"/>
    </row>
    <row r="21" spans="1:22" ht="18.75" customHeight="1" x14ac:dyDescent="0.25">
      <c r="A21" s="24"/>
      <c r="B21" s="219"/>
      <c r="C21" s="601" t="s">
        <v>648</v>
      </c>
      <c r="D21" s="601"/>
      <c r="E21" s="601"/>
      <c r="F21" s="601"/>
      <c r="G21" s="601"/>
      <c r="H21" s="601"/>
      <c r="I21" s="601"/>
      <c r="J21" s="575">
        <f>AnexoPRA!K12</f>
        <v>0</v>
      </c>
      <c r="K21" s="575"/>
      <c r="L21" s="575"/>
      <c r="M21" s="575"/>
      <c r="N21" s="433"/>
      <c r="O21" s="601" t="s">
        <v>178</v>
      </c>
      <c r="P21" s="601"/>
      <c r="Q21" s="622" t="str">
        <f>IFERROR(J21/J19,"0%")</f>
        <v>0%</v>
      </c>
      <c r="R21" s="622"/>
      <c r="S21" s="622"/>
      <c r="T21" s="622"/>
      <c r="U21" s="25"/>
    </row>
    <row r="22" spans="1:22" ht="14.1" customHeight="1" x14ac:dyDescent="0.25">
      <c r="A22" s="24"/>
      <c r="B22" s="219"/>
      <c r="C22" s="695" t="s">
        <v>512</v>
      </c>
      <c r="D22" s="695"/>
      <c r="E22" s="695"/>
      <c r="F22" s="695"/>
      <c r="G22" s="695"/>
      <c r="H22" s="695"/>
      <c r="I22" s="695"/>
      <c r="J22" s="387"/>
      <c r="K22" s="387"/>
      <c r="L22" s="387"/>
      <c r="M22" s="387"/>
      <c r="N22" s="423"/>
      <c r="O22" s="423"/>
      <c r="P22" s="377"/>
      <c r="Q22" s="377"/>
      <c r="R22" s="377"/>
      <c r="S22" s="377"/>
      <c r="T22" s="377"/>
      <c r="U22" s="25"/>
    </row>
    <row r="23" spans="1:22" ht="18.75" customHeight="1" x14ac:dyDescent="0.25">
      <c r="A23" s="24"/>
      <c r="B23" s="219"/>
      <c r="C23" s="499" t="s">
        <v>337</v>
      </c>
      <c r="D23" s="500"/>
      <c r="E23" s="501"/>
      <c r="F23" s="500"/>
      <c r="G23" s="502"/>
      <c r="H23" s="503"/>
      <c r="I23" s="503"/>
      <c r="J23" s="598">
        <f>AnexoPRA!J14</f>
        <v>0</v>
      </c>
      <c r="K23" s="598"/>
      <c r="L23" s="598"/>
      <c r="M23" s="504">
        <f>AnexoPRA!M14</f>
        <v>0</v>
      </c>
      <c r="N23" s="377"/>
      <c r="O23" s="451"/>
      <c r="P23" s="375"/>
      <c r="Q23" s="696"/>
      <c r="R23" s="696"/>
      <c r="S23" s="696"/>
      <c r="T23" s="377"/>
      <c r="U23" s="25"/>
    </row>
    <row r="24" spans="1:22" s="1" customFormat="1" ht="26.25" customHeight="1" x14ac:dyDescent="0.25">
      <c r="A24" s="13"/>
      <c r="B24" s="36"/>
      <c r="C24" s="714" t="s">
        <v>339</v>
      </c>
      <c r="D24" s="714"/>
      <c r="E24" s="714"/>
      <c r="F24" s="714"/>
      <c r="G24" s="714"/>
      <c r="H24" s="714"/>
      <c r="I24" s="714"/>
      <c r="J24" s="714"/>
      <c r="K24" s="714"/>
      <c r="L24" s="714"/>
      <c r="M24" s="714"/>
      <c r="N24" s="714"/>
      <c r="O24" s="714"/>
      <c r="P24" s="714"/>
      <c r="Q24" s="714"/>
      <c r="R24" s="714"/>
      <c r="S24" s="714"/>
      <c r="T24" s="714"/>
      <c r="U24" s="715"/>
    </row>
    <row r="25" spans="1:22" s="1" customFormat="1" ht="22.5" customHeight="1" x14ac:dyDescent="0.25">
      <c r="A25" s="13"/>
      <c r="B25" s="219"/>
      <c r="C25" s="419" t="s">
        <v>340</v>
      </c>
      <c r="D25" s="505"/>
      <c r="E25" s="506"/>
      <c r="F25" s="506"/>
      <c r="G25" s="506"/>
      <c r="H25" s="506"/>
      <c r="I25" s="506"/>
      <c r="J25" s="506"/>
      <c r="K25" s="506"/>
      <c r="L25" s="506"/>
      <c r="M25" s="506"/>
      <c r="N25" s="506"/>
      <c r="O25" s="506"/>
      <c r="P25" s="506"/>
      <c r="Q25" s="506"/>
      <c r="R25" s="506"/>
      <c r="S25" s="506"/>
      <c r="T25" s="506"/>
      <c r="U25" s="196"/>
    </row>
    <row r="26" spans="1:22" ht="18.75" customHeight="1" x14ac:dyDescent="0.25">
      <c r="A26" s="24"/>
      <c r="B26" s="219"/>
      <c r="C26" s="699" t="s">
        <v>367</v>
      </c>
      <c r="D26" s="699"/>
      <c r="E26" s="507">
        <f>AnexoPRA!E18</f>
        <v>0</v>
      </c>
      <c r="F26" s="508"/>
      <c r="G26" s="508"/>
      <c r="H26" s="508"/>
      <c r="I26" s="508"/>
      <c r="J26" s="466"/>
      <c r="K26" s="466"/>
      <c r="L26" s="466"/>
      <c r="M26" s="466"/>
      <c r="N26" s="508"/>
      <c r="O26" s="508"/>
      <c r="P26" s="508"/>
      <c r="Q26" s="508"/>
      <c r="R26" s="508"/>
      <c r="S26" s="508"/>
      <c r="T26" s="508"/>
      <c r="U26" s="33"/>
      <c r="V26" s="80"/>
    </row>
    <row r="27" spans="1:22" ht="22.5" customHeight="1" x14ac:dyDescent="0.25">
      <c r="A27" s="24"/>
      <c r="B27" s="219"/>
      <c r="C27" s="697" t="s">
        <v>649</v>
      </c>
      <c r="D27" s="697"/>
      <c r="E27" s="509">
        <f>AnexoPRA!E19</f>
        <v>0</v>
      </c>
      <c r="F27" s="508"/>
      <c r="G27" s="377"/>
      <c r="H27" s="699" t="s">
        <v>415</v>
      </c>
      <c r="I27" s="699"/>
      <c r="J27" s="699"/>
      <c r="K27" s="700">
        <f>IFERROR(Q27/E27,0)</f>
        <v>0</v>
      </c>
      <c r="L27" s="700"/>
      <c r="M27" s="700"/>
      <c r="N27" s="508"/>
      <c r="O27" s="377"/>
      <c r="P27" s="510" t="s">
        <v>650</v>
      </c>
      <c r="Q27" s="698">
        <f>AnexoPRA!K19</f>
        <v>0</v>
      </c>
      <c r="R27" s="698"/>
      <c r="S27" s="698"/>
      <c r="T27" s="698"/>
      <c r="U27" s="33"/>
      <c r="V27" s="80"/>
    </row>
    <row r="28" spans="1:22" ht="22.5" customHeight="1" x14ac:dyDescent="0.25">
      <c r="A28" s="24"/>
      <c r="B28" s="219"/>
      <c r="C28" s="655" t="s">
        <v>341</v>
      </c>
      <c r="D28" s="655"/>
      <c r="E28" s="387"/>
      <c r="F28" s="508"/>
      <c r="G28" s="511"/>
      <c r="H28" s="511"/>
      <c r="I28" s="511"/>
      <c r="J28" s="508"/>
      <c r="K28" s="508"/>
      <c r="L28" s="508"/>
      <c r="M28" s="508"/>
      <c r="N28" s="508"/>
      <c r="O28" s="511"/>
      <c r="P28" s="511"/>
      <c r="Q28" s="508"/>
      <c r="R28" s="508"/>
      <c r="S28" s="508"/>
      <c r="T28" s="508"/>
      <c r="U28" s="33"/>
      <c r="V28" s="80"/>
    </row>
    <row r="29" spans="1:22" ht="18.75" customHeight="1" x14ac:dyDescent="0.25">
      <c r="A29" s="24"/>
      <c r="B29" s="219"/>
      <c r="C29" s="699" t="s">
        <v>344</v>
      </c>
      <c r="D29" s="699"/>
      <c r="E29" s="403">
        <f>AnexoPRA!E21</f>
        <v>0</v>
      </c>
      <c r="F29" s="508"/>
      <c r="G29" s="511"/>
      <c r="H29" s="511"/>
      <c r="I29" s="511"/>
      <c r="J29" s="508"/>
      <c r="K29" s="508"/>
      <c r="L29" s="508"/>
      <c r="M29" s="508"/>
      <c r="N29" s="508"/>
      <c r="O29" s="511"/>
      <c r="P29" s="511"/>
      <c r="Q29" s="508"/>
      <c r="R29" s="508"/>
      <c r="S29" s="508"/>
      <c r="T29" s="508"/>
      <c r="U29" s="33"/>
      <c r="V29" s="80"/>
    </row>
    <row r="30" spans="1:22" ht="22.5" customHeight="1" x14ac:dyDescent="0.25">
      <c r="A30" s="24"/>
      <c r="B30" s="220"/>
      <c r="C30" s="697" t="s">
        <v>651</v>
      </c>
      <c r="D30" s="697"/>
      <c r="E30" s="512">
        <f>AnexoPRA!E22</f>
        <v>0</v>
      </c>
      <c r="F30" s="508"/>
      <c r="G30" s="513"/>
      <c r="H30" s="699" t="s">
        <v>415</v>
      </c>
      <c r="I30" s="699"/>
      <c r="J30" s="699"/>
      <c r="K30" s="700">
        <f>IFERROR(Q30/E30,0)</f>
        <v>0</v>
      </c>
      <c r="L30" s="700"/>
      <c r="M30" s="700"/>
      <c r="N30" s="508"/>
      <c r="O30" s="513"/>
      <c r="P30" s="510" t="s">
        <v>650</v>
      </c>
      <c r="Q30" s="698">
        <f>AnexoPRA!K22</f>
        <v>0</v>
      </c>
      <c r="R30" s="698"/>
      <c r="S30" s="698"/>
      <c r="T30" s="698"/>
      <c r="U30" s="33"/>
      <c r="V30" s="80"/>
    </row>
    <row r="31" spans="1:22" ht="22.5" customHeight="1" x14ac:dyDescent="0.25">
      <c r="A31" s="24"/>
      <c r="B31" s="219"/>
      <c r="C31" s="655" t="s">
        <v>342</v>
      </c>
      <c r="D31" s="655"/>
      <c r="E31" s="387"/>
      <c r="F31" s="508"/>
      <c r="G31" s="511"/>
      <c r="H31" s="511"/>
      <c r="I31" s="511"/>
      <c r="J31" s="508"/>
      <c r="K31" s="508"/>
      <c r="L31" s="508"/>
      <c r="M31" s="508"/>
      <c r="N31" s="508"/>
      <c r="O31" s="511"/>
      <c r="P31" s="511"/>
      <c r="Q31" s="508"/>
      <c r="R31" s="508"/>
      <c r="S31" s="508"/>
      <c r="T31" s="508"/>
      <c r="U31" s="33"/>
      <c r="V31" s="80"/>
    </row>
    <row r="32" spans="1:22" ht="18.75" customHeight="1" x14ac:dyDescent="0.25">
      <c r="A32" s="24"/>
      <c r="B32" s="219"/>
      <c r="C32" s="699" t="s">
        <v>345</v>
      </c>
      <c r="D32" s="699"/>
      <c r="E32" s="403">
        <f>AnexoPRA!E24</f>
        <v>0</v>
      </c>
      <c r="F32" s="508"/>
      <c r="G32" s="511"/>
      <c r="H32" s="511"/>
      <c r="I32" s="511"/>
      <c r="J32" s="508"/>
      <c r="K32" s="508"/>
      <c r="L32" s="508"/>
      <c r="M32" s="508"/>
      <c r="N32" s="508"/>
      <c r="O32" s="511"/>
      <c r="P32" s="511"/>
      <c r="Q32" s="508"/>
      <c r="R32" s="508"/>
      <c r="S32" s="508"/>
      <c r="T32" s="508"/>
      <c r="U32" s="33"/>
      <c r="V32" s="80"/>
    </row>
    <row r="33" spans="1:22" ht="22.5" customHeight="1" x14ac:dyDescent="0.25">
      <c r="A33" s="24"/>
      <c r="B33" s="220"/>
      <c r="C33" s="697" t="s">
        <v>652</v>
      </c>
      <c r="D33" s="697"/>
      <c r="E33" s="512">
        <f>AnexoPRA!E25</f>
        <v>0</v>
      </c>
      <c r="F33" s="508"/>
      <c r="G33" s="513"/>
      <c r="H33" s="699" t="s">
        <v>415</v>
      </c>
      <c r="I33" s="699"/>
      <c r="J33" s="699"/>
      <c r="K33" s="700" t="str">
        <f>IFERROR(Q33/E33,"0%")</f>
        <v>0%</v>
      </c>
      <c r="L33" s="700"/>
      <c r="M33" s="700"/>
      <c r="N33" s="508"/>
      <c r="O33" s="513"/>
      <c r="P33" s="510" t="s">
        <v>650</v>
      </c>
      <c r="Q33" s="698">
        <f>AnexoPRA!K25</f>
        <v>0</v>
      </c>
      <c r="R33" s="698"/>
      <c r="S33" s="698"/>
      <c r="T33" s="698"/>
      <c r="U33" s="33"/>
      <c r="V33" s="80"/>
    </row>
    <row r="34" spans="1:22" ht="22.5" customHeight="1" x14ac:dyDescent="0.25">
      <c r="A34" s="24"/>
      <c r="B34" s="219"/>
      <c r="C34" s="655" t="s">
        <v>343</v>
      </c>
      <c r="D34" s="655"/>
      <c r="E34" s="387"/>
      <c r="F34" s="508"/>
      <c r="G34" s="511"/>
      <c r="H34" s="511"/>
      <c r="I34" s="511"/>
      <c r="J34" s="508"/>
      <c r="K34" s="508"/>
      <c r="L34" s="508"/>
      <c r="M34" s="508"/>
      <c r="N34" s="508"/>
      <c r="O34" s="511"/>
      <c r="P34" s="511"/>
      <c r="Q34" s="508"/>
      <c r="R34" s="508"/>
      <c r="S34" s="508"/>
      <c r="T34" s="508"/>
      <c r="U34" s="33"/>
      <c r="V34" s="80"/>
    </row>
    <row r="35" spans="1:22" ht="18.75" customHeight="1" x14ac:dyDescent="0.25">
      <c r="A35" s="24"/>
      <c r="B35" s="219"/>
      <c r="C35" s="699" t="s">
        <v>346</v>
      </c>
      <c r="D35" s="699"/>
      <c r="E35" s="403">
        <f>AnexoPRA!E27</f>
        <v>0</v>
      </c>
      <c r="F35" s="508"/>
      <c r="G35" s="511"/>
      <c r="H35" s="511"/>
      <c r="I35" s="511"/>
      <c r="J35" s="508"/>
      <c r="K35" s="508"/>
      <c r="L35" s="508"/>
      <c r="M35" s="508"/>
      <c r="N35" s="508"/>
      <c r="O35" s="511"/>
      <c r="P35" s="511"/>
      <c r="Q35" s="508"/>
      <c r="R35" s="508"/>
      <c r="S35" s="508"/>
      <c r="T35" s="508"/>
      <c r="U35" s="33"/>
      <c r="V35" s="80"/>
    </row>
    <row r="36" spans="1:22" ht="22.5" customHeight="1" x14ac:dyDescent="0.25">
      <c r="A36" s="24"/>
      <c r="B36" s="220"/>
      <c r="C36" s="697" t="s">
        <v>653</v>
      </c>
      <c r="D36" s="697"/>
      <c r="E36" s="512">
        <f>AnexoPRA!E28</f>
        <v>0</v>
      </c>
      <c r="F36" s="508"/>
      <c r="G36" s="513"/>
      <c r="H36" s="699" t="s">
        <v>415</v>
      </c>
      <c r="I36" s="699"/>
      <c r="J36" s="699"/>
      <c r="K36" s="700">
        <f>IFERROR(Q36/E36,0)</f>
        <v>0</v>
      </c>
      <c r="L36" s="700"/>
      <c r="M36" s="700"/>
      <c r="N36" s="508"/>
      <c r="O36" s="513"/>
      <c r="P36" s="510" t="s">
        <v>650</v>
      </c>
      <c r="Q36" s="698">
        <f>AnexoPRA!K28</f>
        <v>0</v>
      </c>
      <c r="R36" s="698"/>
      <c r="S36" s="698"/>
      <c r="T36" s="698"/>
      <c r="U36" s="33"/>
      <c r="V36" s="80"/>
    </row>
    <row r="37" spans="1:22" ht="22.5" customHeight="1" x14ac:dyDescent="0.25">
      <c r="A37" s="24"/>
      <c r="B37" s="219"/>
      <c r="C37" s="655" t="s">
        <v>347</v>
      </c>
      <c r="D37" s="655"/>
      <c r="E37" s="387"/>
      <c r="F37" s="508"/>
      <c r="G37" s="511"/>
      <c r="H37" s="511"/>
      <c r="I37" s="511"/>
      <c r="J37" s="508"/>
      <c r="K37" s="508"/>
      <c r="L37" s="508"/>
      <c r="M37" s="508"/>
      <c r="N37" s="508"/>
      <c r="O37" s="511"/>
      <c r="P37" s="511"/>
      <c r="Q37" s="508"/>
      <c r="R37" s="508"/>
      <c r="S37" s="508"/>
      <c r="T37" s="508"/>
      <c r="U37" s="33"/>
      <c r="V37" s="80"/>
    </row>
    <row r="38" spans="1:22" ht="18.75" customHeight="1" x14ac:dyDescent="0.25">
      <c r="A38" s="24"/>
      <c r="B38" s="219"/>
      <c r="C38" s="699" t="s">
        <v>348</v>
      </c>
      <c r="D38" s="699"/>
      <c r="E38" s="403">
        <f>AnexoPRA!E30</f>
        <v>0</v>
      </c>
      <c r="F38" s="508"/>
      <c r="G38" s="511"/>
      <c r="H38" s="511"/>
      <c r="I38" s="511"/>
      <c r="J38" s="508"/>
      <c r="K38" s="508"/>
      <c r="L38" s="508"/>
      <c r="M38" s="508"/>
      <c r="N38" s="508"/>
      <c r="O38" s="511"/>
      <c r="P38" s="511"/>
      <c r="Q38" s="508"/>
      <c r="R38" s="508"/>
      <c r="S38" s="508"/>
      <c r="T38" s="508"/>
      <c r="U38" s="33"/>
      <c r="V38" s="80"/>
    </row>
    <row r="39" spans="1:22" ht="22.5" customHeight="1" x14ac:dyDescent="0.25">
      <c r="A39" s="24"/>
      <c r="B39" s="220"/>
      <c r="C39" s="697" t="s">
        <v>654</v>
      </c>
      <c r="D39" s="697"/>
      <c r="E39" s="512">
        <f>AnexoPRA!E31</f>
        <v>0</v>
      </c>
      <c r="F39" s="508"/>
      <c r="G39" s="513"/>
      <c r="H39" s="699" t="s">
        <v>415</v>
      </c>
      <c r="I39" s="699"/>
      <c r="J39" s="699"/>
      <c r="K39" s="700">
        <f>IFERROR(Q39/E39,0)</f>
        <v>0</v>
      </c>
      <c r="L39" s="700"/>
      <c r="M39" s="700"/>
      <c r="N39" s="508"/>
      <c r="O39" s="513"/>
      <c r="P39" s="510" t="s">
        <v>650</v>
      </c>
      <c r="Q39" s="698">
        <f>AnexoPRA!K31</f>
        <v>0</v>
      </c>
      <c r="R39" s="698"/>
      <c r="S39" s="698"/>
      <c r="T39" s="698"/>
      <c r="U39" s="33"/>
      <c r="V39" s="80"/>
    </row>
    <row r="40" spans="1:22" ht="5.0999999999999996" customHeight="1" x14ac:dyDescent="0.25">
      <c r="A40" s="26"/>
      <c r="B40" s="27"/>
      <c r="C40" s="27"/>
      <c r="D40" s="27"/>
      <c r="E40" s="27"/>
      <c r="F40" s="27"/>
      <c r="G40" s="27"/>
      <c r="H40" s="27"/>
      <c r="I40" s="27"/>
      <c r="J40" s="27"/>
      <c r="K40" s="27"/>
      <c r="L40" s="27"/>
      <c r="M40" s="27"/>
      <c r="N40" s="27"/>
      <c r="O40" s="27"/>
      <c r="P40" s="27"/>
      <c r="Q40" s="27"/>
      <c r="R40" s="27"/>
      <c r="S40" s="27"/>
      <c r="T40" s="27"/>
      <c r="U40" s="28"/>
    </row>
    <row r="41" spans="1:22" ht="22.5" customHeight="1" x14ac:dyDescent="0.25">
      <c r="B41" s="34"/>
      <c r="C41" s="457" t="s">
        <v>199</v>
      </c>
      <c r="D41" s="3"/>
    </row>
    <row r="42" spans="1:22" ht="5.0999999999999996" customHeight="1" x14ac:dyDescent="0.25">
      <c r="A42" s="21"/>
      <c r="B42" s="22"/>
      <c r="C42" s="22"/>
      <c r="D42" s="22"/>
      <c r="E42" s="22"/>
      <c r="F42" s="22"/>
      <c r="G42" s="22"/>
      <c r="H42" s="22"/>
      <c r="I42" s="22"/>
      <c r="J42" s="22"/>
      <c r="K42" s="22"/>
      <c r="L42" s="22"/>
      <c r="M42" s="22"/>
      <c r="N42" s="22"/>
      <c r="O42" s="22"/>
      <c r="P42" s="22"/>
      <c r="Q42" s="22"/>
      <c r="R42" s="22"/>
      <c r="S42" s="22"/>
      <c r="T42" s="22"/>
      <c r="U42" s="23"/>
    </row>
    <row r="43" spans="1:22" customFormat="1" ht="22.5" customHeight="1" x14ac:dyDescent="0.25">
      <c r="A43" s="153"/>
      <c r="C43" s="636" t="s">
        <v>332</v>
      </c>
      <c r="D43" s="636"/>
      <c r="E43" s="636"/>
      <c r="F43" s="636"/>
      <c r="G43" s="636"/>
      <c r="H43" s="636"/>
      <c r="I43" s="636"/>
      <c r="J43" s="636"/>
      <c r="K43" s="636"/>
      <c r="L43" s="636"/>
      <c r="M43" s="636"/>
      <c r="N43" s="636"/>
      <c r="O43" s="636"/>
      <c r="P43" s="636"/>
      <c r="Q43" s="636"/>
      <c r="R43" s="636"/>
      <c r="S43" s="636"/>
      <c r="T43" s="636"/>
      <c r="U43" s="154"/>
    </row>
    <row r="44" spans="1:22" ht="22.5" customHeight="1" x14ac:dyDescent="0.25">
      <c r="A44" s="24"/>
      <c r="B44" s="219"/>
      <c r="C44" s="602" t="s">
        <v>168</v>
      </c>
      <c r="D44" s="602"/>
      <c r="E44" s="403">
        <f>AnexoPRA!E36</f>
        <v>0</v>
      </c>
      <c r="F44" s="377"/>
      <c r="G44" s="461"/>
      <c r="H44" s="412" t="s">
        <v>109</v>
      </c>
      <c r="I44" s="574">
        <f>AnexoPRA!K36</f>
        <v>0</v>
      </c>
      <c r="J44" s="574"/>
      <c r="K44" s="574"/>
      <c r="L44" s="574"/>
      <c r="M44" s="574"/>
      <c r="N44" s="574"/>
      <c r="O44" s="574"/>
      <c r="P44" s="574"/>
      <c r="Q44" s="574"/>
      <c r="R44" s="574"/>
      <c r="S44" s="574"/>
      <c r="T44" s="574"/>
      <c r="U44" s="25"/>
    </row>
    <row r="45" spans="1:22" ht="18.75" customHeight="1" x14ac:dyDescent="0.25">
      <c r="A45" s="24"/>
      <c r="B45" s="219"/>
      <c r="C45" s="601" t="s">
        <v>165</v>
      </c>
      <c r="D45" s="601"/>
      <c r="E45" s="404">
        <f>AnexoPRA!E37</f>
        <v>0</v>
      </c>
      <c r="F45" s="377"/>
      <c r="G45" s="461"/>
      <c r="H45" s="601" t="s">
        <v>167</v>
      </c>
      <c r="I45" s="601"/>
      <c r="J45" s="576">
        <f>AnexoPRA!K37</f>
        <v>0</v>
      </c>
      <c r="K45" s="576"/>
      <c r="L45" s="576"/>
      <c r="M45" s="576"/>
      <c r="N45" s="377"/>
      <c r="O45" s="461"/>
      <c r="P45" s="413" t="s">
        <v>493</v>
      </c>
      <c r="Q45" s="576">
        <f>AnexoPRA!Q37</f>
        <v>0</v>
      </c>
      <c r="R45" s="576"/>
      <c r="S45" s="576"/>
      <c r="T45" s="576"/>
      <c r="U45" s="25"/>
    </row>
    <row r="46" spans="1:22" ht="18.75" customHeight="1" x14ac:dyDescent="0.25">
      <c r="A46" s="24"/>
      <c r="B46" s="219"/>
      <c r="C46" s="601" t="s">
        <v>498</v>
      </c>
      <c r="D46" s="601"/>
      <c r="E46" s="404">
        <f>AnexoPRA!E38</f>
        <v>0</v>
      </c>
      <c r="F46" s="377"/>
      <c r="G46" s="461"/>
      <c r="H46" s="601" t="s">
        <v>488</v>
      </c>
      <c r="I46" s="601"/>
      <c r="J46" s="576">
        <f>AnexoPRA!K38</f>
        <v>0</v>
      </c>
      <c r="K46" s="576"/>
      <c r="L46" s="576"/>
      <c r="M46" s="576"/>
      <c r="N46" s="377"/>
      <c r="O46" s="461"/>
      <c r="P46" s="601" t="s">
        <v>487</v>
      </c>
      <c r="Q46" s="601"/>
      <c r="R46" s="514"/>
      <c r="S46" s="576">
        <f>AnexoPRA!Q38</f>
        <v>0</v>
      </c>
      <c r="T46" s="576"/>
      <c r="U46" s="25"/>
    </row>
    <row r="47" spans="1:22" ht="18.75" customHeight="1" x14ac:dyDescent="0.25">
      <c r="A47" s="24"/>
      <c r="B47" s="219"/>
      <c r="C47" s="410" t="s">
        <v>354</v>
      </c>
      <c r="D47" s="515"/>
      <c r="E47" s="404">
        <f>AnexoPRA!E39</f>
        <v>0</v>
      </c>
      <c r="F47" s="377"/>
      <c r="G47" s="461"/>
      <c r="H47" s="601" t="s">
        <v>497</v>
      </c>
      <c r="I47" s="601"/>
      <c r="J47" s="576">
        <f>AnexoPRA!K39</f>
        <v>0</v>
      </c>
      <c r="K47" s="576"/>
      <c r="L47" s="576"/>
      <c r="M47" s="576"/>
      <c r="N47" s="377"/>
      <c r="O47" s="451"/>
      <c r="P47" s="389"/>
      <c r="Q47" s="389"/>
      <c r="R47" s="389"/>
      <c r="S47" s="389"/>
      <c r="T47" s="387"/>
      <c r="U47" s="25"/>
    </row>
    <row r="48" spans="1:22" ht="5.0999999999999996" customHeight="1" x14ac:dyDescent="0.25">
      <c r="A48" s="24"/>
      <c r="B48" s="219"/>
      <c r="C48" s="449"/>
      <c r="D48" s="449"/>
      <c r="E48" s="387"/>
      <c r="F48" s="377"/>
      <c r="G48" s="451"/>
      <c r="H48" s="389"/>
      <c r="I48" s="389"/>
      <c r="J48" s="389"/>
      <c r="K48" s="389"/>
      <c r="L48" s="389"/>
      <c r="M48" s="387"/>
      <c r="N48" s="377"/>
      <c r="O48" s="451"/>
      <c r="P48" s="389"/>
      <c r="Q48" s="389"/>
      <c r="R48" s="389"/>
      <c r="S48" s="389"/>
      <c r="T48" s="387"/>
      <c r="U48" s="25"/>
    </row>
    <row r="49" spans="1:27" ht="22.5" customHeight="1" x14ac:dyDescent="0.25">
      <c r="A49" s="24"/>
      <c r="B49" s="219"/>
      <c r="C49" s="602" t="s">
        <v>546</v>
      </c>
      <c r="D49" s="602"/>
      <c r="E49" s="403">
        <f>AnexoPRA!E41</f>
        <v>0</v>
      </c>
      <c r="F49" s="377"/>
      <c r="G49" s="377"/>
      <c r="H49" s="692">
        <f>AnexoPRA!H41</f>
        <v>0</v>
      </c>
      <c r="I49" s="692"/>
      <c r="J49" s="692"/>
      <c r="K49" s="692"/>
      <c r="L49" s="692"/>
      <c r="M49" s="692"/>
      <c r="N49" s="377"/>
      <c r="O49" s="377"/>
      <c r="P49" s="377"/>
      <c r="Q49" s="377"/>
      <c r="R49" s="377"/>
      <c r="S49" s="377"/>
      <c r="T49" s="377"/>
      <c r="U49" s="25"/>
    </row>
    <row r="50" spans="1:27" ht="18.75" customHeight="1" x14ac:dyDescent="0.25">
      <c r="A50" s="24"/>
      <c r="B50" s="219"/>
      <c r="C50" s="601" t="s">
        <v>165</v>
      </c>
      <c r="D50" s="601"/>
      <c r="E50" s="404">
        <f>AnexoPRA!E42</f>
        <v>0</v>
      </c>
      <c r="F50" s="377"/>
      <c r="G50" s="461"/>
      <c r="H50" s="407" t="s">
        <v>158</v>
      </c>
      <c r="I50" s="516"/>
      <c r="J50" s="572">
        <f>AnexoPRA!K42</f>
        <v>0</v>
      </c>
      <c r="K50" s="572"/>
      <c r="L50" s="572"/>
      <c r="M50" s="572"/>
      <c r="N50" s="377"/>
      <c r="O50" s="461"/>
      <c r="P50" s="412" t="s">
        <v>169</v>
      </c>
      <c r="Q50" s="574">
        <f>AnexoPRA!Q42</f>
        <v>0</v>
      </c>
      <c r="R50" s="574"/>
      <c r="S50" s="574"/>
      <c r="T50" s="574"/>
      <c r="U50" s="25"/>
    </row>
    <row r="51" spans="1:27" ht="18.75" customHeight="1" x14ac:dyDescent="0.25">
      <c r="A51" s="24"/>
      <c r="B51" s="219"/>
      <c r="C51" s="601" t="s">
        <v>174</v>
      </c>
      <c r="D51" s="601"/>
      <c r="E51" s="404">
        <f>AnexoPRA!E43</f>
        <v>0</v>
      </c>
      <c r="F51" s="377"/>
      <c r="G51" s="461"/>
      <c r="H51" s="413" t="s">
        <v>171</v>
      </c>
      <c r="I51" s="381"/>
      <c r="J51" s="578">
        <f>AnexoPRA!K43</f>
        <v>0</v>
      </c>
      <c r="K51" s="578"/>
      <c r="L51" s="578"/>
      <c r="M51" s="578"/>
      <c r="N51" s="517"/>
      <c r="O51" s="461"/>
      <c r="P51" s="413" t="s">
        <v>170</v>
      </c>
      <c r="Q51" s="576">
        <f>AnexoPRA!Q43</f>
        <v>0</v>
      </c>
      <c r="R51" s="576"/>
      <c r="S51" s="576"/>
      <c r="T51" s="576"/>
      <c r="U51" s="25"/>
    </row>
    <row r="52" spans="1:27" ht="18.75" customHeight="1" x14ac:dyDescent="0.25">
      <c r="A52" s="24"/>
      <c r="B52" s="219"/>
      <c r="C52" s="601" t="s">
        <v>157</v>
      </c>
      <c r="D52" s="601"/>
      <c r="E52" s="404">
        <f>AnexoPRA!E44</f>
        <v>0</v>
      </c>
      <c r="F52" s="377"/>
      <c r="G52" s="451"/>
      <c r="H52" s="703"/>
      <c r="I52" s="703"/>
      <c r="J52" s="703"/>
      <c r="K52" s="389"/>
      <c r="L52" s="389"/>
      <c r="M52" s="377"/>
      <c r="N52" s="377"/>
      <c r="O52" s="451"/>
      <c r="P52" s="703"/>
      <c r="Q52" s="703"/>
      <c r="R52" s="389"/>
      <c r="S52" s="389"/>
      <c r="T52" s="377"/>
      <c r="U52" s="25"/>
    </row>
    <row r="53" spans="1:27" ht="5.0999999999999996" customHeight="1" x14ac:dyDescent="0.25">
      <c r="A53" s="24"/>
      <c r="B53" s="219"/>
      <c r="C53" s="419"/>
      <c r="D53" s="449"/>
      <c r="E53" s="387"/>
      <c r="F53" s="377"/>
      <c r="G53" s="451"/>
      <c r="H53" s="389"/>
      <c r="I53" s="389"/>
      <c r="J53" s="389"/>
      <c r="K53" s="389"/>
      <c r="L53" s="389"/>
      <c r="M53" s="377"/>
      <c r="N53" s="377"/>
      <c r="O53" s="451"/>
      <c r="P53" s="389"/>
      <c r="Q53" s="389"/>
      <c r="R53" s="389"/>
      <c r="S53" s="389"/>
      <c r="T53" s="377"/>
      <c r="U53" s="25"/>
    </row>
    <row r="54" spans="1:27" ht="22.5" customHeight="1" x14ac:dyDescent="0.25">
      <c r="A54" s="24"/>
      <c r="B54" s="219"/>
      <c r="C54" s="602" t="s">
        <v>181</v>
      </c>
      <c r="D54" s="602"/>
      <c r="E54" s="403">
        <f>AnexoPRA!E46</f>
        <v>0</v>
      </c>
      <c r="F54" s="377"/>
      <c r="G54" s="461"/>
      <c r="H54" s="602" t="s">
        <v>404</v>
      </c>
      <c r="I54" s="602"/>
      <c r="J54" s="602"/>
      <c r="K54" s="574">
        <f>AnexoPRA!K46</f>
        <v>0</v>
      </c>
      <c r="L54" s="574"/>
      <c r="M54" s="574"/>
      <c r="N54" s="517"/>
      <c r="O54" s="461"/>
      <c r="P54" s="602" t="s">
        <v>353</v>
      </c>
      <c r="Q54" s="602"/>
      <c r="R54" s="572">
        <f>AnexoPRA!Q46</f>
        <v>0</v>
      </c>
      <c r="S54" s="572"/>
      <c r="T54" s="572"/>
      <c r="U54" s="25"/>
    </row>
    <row r="55" spans="1:27" ht="5.0999999999999996" customHeight="1" x14ac:dyDescent="0.25">
      <c r="A55" s="24"/>
      <c r="B55" s="219"/>
      <c r="C55" s="449"/>
      <c r="D55" s="449"/>
      <c r="E55" s="387"/>
      <c r="F55" s="377"/>
      <c r="G55" s="451"/>
      <c r="H55" s="389"/>
      <c r="I55" s="389"/>
      <c r="J55" s="389"/>
      <c r="K55" s="389"/>
      <c r="L55" s="389"/>
      <c r="M55" s="377"/>
      <c r="N55" s="377"/>
      <c r="O55" s="451"/>
      <c r="P55" s="389"/>
      <c r="Q55" s="389"/>
      <c r="R55" s="389"/>
      <c r="S55" s="389"/>
      <c r="T55" s="377"/>
      <c r="U55" s="25"/>
    </row>
    <row r="56" spans="1:27" ht="22.5" customHeight="1" x14ac:dyDescent="0.25">
      <c r="A56" s="24"/>
      <c r="B56" s="219"/>
      <c r="C56" s="602" t="s">
        <v>173</v>
      </c>
      <c r="D56" s="602"/>
      <c r="E56" s="403">
        <f>AnexoPRA!E48</f>
        <v>0</v>
      </c>
      <c r="F56" s="377"/>
      <c r="G56" s="451"/>
      <c r="H56" s="375"/>
      <c r="I56" s="377"/>
      <c r="J56" s="377"/>
      <c r="K56" s="377"/>
      <c r="L56" s="377"/>
      <c r="M56" s="387"/>
      <c r="N56" s="517"/>
      <c r="O56" s="451"/>
      <c r="P56" s="703"/>
      <c r="Q56" s="703"/>
      <c r="R56" s="389"/>
      <c r="S56" s="389"/>
      <c r="T56" s="387"/>
      <c r="U56" s="25"/>
    </row>
    <row r="57" spans="1:27" ht="5.0999999999999996" customHeight="1" x14ac:dyDescent="0.25">
      <c r="A57" s="26"/>
      <c r="B57" s="211"/>
      <c r="C57" s="212"/>
      <c r="D57" s="212"/>
      <c r="E57" s="27"/>
      <c r="F57" s="27"/>
      <c r="G57" s="27"/>
      <c r="H57" s="27"/>
      <c r="I57" s="27"/>
      <c r="J57" s="27"/>
      <c r="K57" s="27"/>
      <c r="L57" s="27"/>
      <c r="M57" s="27"/>
      <c r="N57" s="27"/>
      <c r="O57" s="27"/>
      <c r="P57" s="27"/>
      <c r="Q57" s="27"/>
      <c r="R57" s="27"/>
      <c r="S57" s="27"/>
      <c r="T57" s="27"/>
      <c r="U57" s="28"/>
    </row>
    <row r="58" spans="1:27" s="1" customFormat="1" ht="14.25" customHeight="1" x14ac:dyDescent="0.25">
      <c r="B58" s="718" t="s">
        <v>379</v>
      </c>
      <c r="C58" s="718"/>
      <c r="D58" s="718"/>
      <c r="E58" s="718"/>
      <c r="F58" s="718"/>
      <c r="G58" s="718"/>
      <c r="H58" s="718"/>
      <c r="I58" s="718"/>
      <c r="J58" s="718"/>
      <c r="K58" s="718"/>
      <c r="L58" s="718"/>
      <c r="M58" s="718"/>
      <c r="N58" s="718"/>
      <c r="O58" s="718"/>
      <c r="P58" s="718"/>
      <c r="Q58" s="718"/>
      <c r="R58" s="718"/>
      <c r="S58" s="718"/>
      <c r="T58" s="718"/>
      <c r="U58" s="42"/>
      <c r="V58" s="43"/>
      <c r="W58" s="43"/>
      <c r="X58" s="77"/>
      <c r="Y58" s="120"/>
      <c r="Z58" s="120"/>
      <c r="AA58" s="120"/>
    </row>
    <row r="59" spans="1:27" ht="28.5" customHeight="1" x14ac:dyDescent="0.25">
      <c r="B59" s="34"/>
      <c r="C59" s="621" t="s">
        <v>201</v>
      </c>
      <c r="D59" s="621"/>
      <c r="E59" s="621"/>
      <c r="F59" s="621"/>
      <c r="X59" s="84" t="s">
        <v>246</v>
      </c>
      <c r="Y59" s="89" t="s">
        <v>247</v>
      </c>
      <c r="Z59" s="90" t="s">
        <v>248</v>
      </c>
      <c r="AA59" s="90" t="s">
        <v>249</v>
      </c>
    </row>
    <row r="60" spans="1:27" ht="5.0999999999999996" customHeight="1" x14ac:dyDescent="0.25">
      <c r="A60" s="21"/>
      <c r="B60" s="30"/>
      <c r="C60" s="31"/>
      <c r="D60" s="31"/>
      <c r="E60" s="22"/>
      <c r="F60" s="22"/>
      <c r="G60" s="22"/>
      <c r="H60" s="22"/>
      <c r="I60" s="22"/>
      <c r="J60" s="22"/>
      <c r="K60" s="22"/>
      <c r="L60" s="22"/>
      <c r="M60" s="22"/>
      <c r="N60" s="22"/>
      <c r="O60" s="22"/>
      <c r="P60" s="22"/>
      <c r="Q60" s="22"/>
      <c r="R60" s="22"/>
      <c r="S60" s="22"/>
      <c r="T60" s="22"/>
      <c r="U60" s="23"/>
      <c r="X60" s="85"/>
      <c r="Y60" s="91"/>
      <c r="Z60" s="92"/>
      <c r="AA60" s="92"/>
    </row>
    <row r="61" spans="1:27" customFormat="1" ht="63.75" customHeight="1" x14ac:dyDescent="0.25">
      <c r="A61" s="153"/>
      <c r="C61" s="636" t="s">
        <v>388</v>
      </c>
      <c r="D61" s="636"/>
      <c r="E61" s="636"/>
      <c r="F61" s="636"/>
      <c r="G61" s="636"/>
      <c r="H61" s="636"/>
      <c r="I61" s="636"/>
      <c r="J61" s="636"/>
      <c r="K61" s="636"/>
      <c r="L61" s="636"/>
      <c r="M61" s="636"/>
      <c r="N61" s="636"/>
      <c r="O61" s="636"/>
      <c r="P61" s="636"/>
      <c r="Q61" s="636"/>
      <c r="R61" s="636"/>
      <c r="S61" s="636"/>
      <c r="T61" s="636"/>
      <c r="U61" s="154"/>
    </row>
    <row r="62" spans="1:27" ht="18.75" customHeight="1" x14ac:dyDescent="0.25">
      <c r="A62" s="24"/>
      <c r="B62" s="219"/>
      <c r="C62" s="602" t="s">
        <v>349</v>
      </c>
      <c r="D62" s="602"/>
      <c r="E62" s="574">
        <f>AnexoPRA!E55</f>
        <v>0</v>
      </c>
      <c r="F62" s="574"/>
      <c r="G62" s="574"/>
      <c r="H62" s="574"/>
      <c r="I62" s="461"/>
      <c r="J62" s="602" t="s">
        <v>100</v>
      </c>
      <c r="K62" s="602"/>
      <c r="L62" s="602"/>
      <c r="M62" s="602"/>
      <c r="N62" s="572">
        <f>AnexoPRA!N55</f>
        <v>0</v>
      </c>
      <c r="O62" s="572"/>
      <c r="P62" s="572"/>
      <c r="Q62" s="572"/>
      <c r="R62" s="572"/>
      <c r="S62" s="572"/>
      <c r="T62" s="572"/>
      <c r="U62" s="25"/>
      <c r="X62" s="86"/>
      <c r="Y62" s="93"/>
      <c r="Z62" s="94"/>
      <c r="AA62" s="94"/>
    </row>
    <row r="63" spans="1:27" ht="18.75" customHeight="1" x14ac:dyDescent="0.25">
      <c r="A63" s="24"/>
      <c r="B63" s="219"/>
      <c r="C63" s="601" t="s">
        <v>350</v>
      </c>
      <c r="D63" s="601"/>
      <c r="E63" s="401">
        <f>AnexoPRA!E56</f>
        <v>0</v>
      </c>
      <c r="F63" s="377"/>
      <c r="G63" s="461"/>
      <c r="H63" s="602" t="s">
        <v>351</v>
      </c>
      <c r="I63" s="602"/>
      <c r="J63" s="572">
        <f>AnexoPRA!K56</f>
        <v>0</v>
      </c>
      <c r="K63" s="572"/>
      <c r="L63" s="572"/>
      <c r="M63" s="572"/>
      <c r="N63" s="377"/>
      <c r="O63" s="461"/>
      <c r="P63" s="413" t="s">
        <v>352</v>
      </c>
      <c r="Q63" s="578">
        <f>AnexoPRA!Q56</f>
        <v>0</v>
      </c>
      <c r="R63" s="578"/>
      <c r="S63" s="578"/>
      <c r="T63" s="578"/>
      <c r="U63" s="25"/>
      <c r="X63" s="86"/>
      <c r="Y63" s="93"/>
      <c r="Z63" s="94"/>
      <c r="AA63" s="94"/>
    </row>
    <row r="64" spans="1:27" ht="18.75" customHeight="1" x14ac:dyDescent="0.25">
      <c r="A64" s="24"/>
      <c r="B64" s="219"/>
      <c r="C64" s="601" t="s">
        <v>106</v>
      </c>
      <c r="D64" s="601"/>
      <c r="E64" s="401">
        <f>AnexoPRA!E57</f>
        <v>0</v>
      </c>
      <c r="F64" s="377"/>
      <c r="G64" s="461"/>
      <c r="H64" s="601" t="s">
        <v>107</v>
      </c>
      <c r="I64" s="601"/>
      <c r="J64" s="713">
        <f>AnexoPRA!K57</f>
        <v>0</v>
      </c>
      <c r="K64" s="713"/>
      <c r="L64" s="713"/>
      <c r="M64" s="401">
        <f>AnexoPRA!M57</f>
        <v>0</v>
      </c>
      <c r="N64" s="377"/>
      <c r="O64" s="461"/>
      <c r="P64" s="413" t="s">
        <v>95</v>
      </c>
      <c r="Q64" s="557" t="str">
        <f>IFERROR(_xlfn.IFS(AND(E63="Não friável",J63="Bom"),"3",AND(E63="Não friável",J63="Razoável"),"3",AND(E63="Não friável",J63="Mau",E64="Acessível"),"2",AND(E63="Não friável",J63="Mau",E64="Inacessível"),"3",AND(E63="Friável",Q63="Revestido",J63="Bom",E64="Inacessível"),"2",AND(E63="Friável",Q63="Revestido",J63="Bom",E64="Acessível"),"1",AND(E63="Friável",Q63="Revestido",J63="Razoável"),"1",AND(E63="Friável",Q63="Revestido",J63="Mau"),"1",AND(E63="Friável",Q63="Não revestido"),"1"),"")</f>
        <v/>
      </c>
      <c r="R64" s="557"/>
      <c r="S64" s="557"/>
      <c r="T64" s="557"/>
      <c r="U64" s="25"/>
      <c r="X64" s="119" t="e">
        <f>J64/Y120</f>
        <v>#DIV/0!</v>
      </c>
      <c r="Y64" s="121" t="str">
        <f>IF(Q64="1",X64,"0")</f>
        <v>0</v>
      </c>
      <c r="Z64" s="121" t="str">
        <f>IF(Q64="2",X64,"0")</f>
        <v>0</v>
      </c>
      <c r="AA64" s="121" t="str">
        <f>IF(Q64="3",X64,"0")</f>
        <v>0</v>
      </c>
    </row>
    <row r="65" spans="1:27" ht="18.75" customHeight="1" x14ac:dyDescent="0.25">
      <c r="A65" s="24"/>
      <c r="B65" s="219"/>
      <c r="C65" s="601" t="s">
        <v>655</v>
      </c>
      <c r="D65" s="601"/>
      <c r="E65" s="400">
        <f>AnexoPRA!H58</f>
        <v>0</v>
      </c>
      <c r="F65" s="377"/>
      <c r="G65" s="461"/>
      <c r="H65" s="410" t="s">
        <v>97</v>
      </c>
      <c r="I65" s="514"/>
      <c r="J65" s="622">
        <f>IF(Q64="1","100%",IF(Q64="2","80%",IF(Q64="3","70%",0)))</f>
        <v>0</v>
      </c>
      <c r="K65" s="622"/>
      <c r="L65" s="622"/>
      <c r="M65" s="622"/>
      <c r="N65" s="377"/>
      <c r="O65" s="461"/>
      <c r="P65" s="413" t="s">
        <v>283</v>
      </c>
      <c r="Q65" s="557">
        <f>IFERROR(E65*J65,"")</f>
        <v>0</v>
      </c>
      <c r="R65" s="557"/>
      <c r="S65" s="557"/>
      <c r="T65" s="557"/>
      <c r="U65" s="25"/>
      <c r="X65" s="77"/>
      <c r="Y65" s="120"/>
      <c r="Z65" s="120"/>
      <c r="AA65" s="120"/>
    </row>
    <row r="66" spans="1:27" ht="18.75" customHeight="1" x14ac:dyDescent="0.25">
      <c r="A66" s="24"/>
      <c r="B66" s="219"/>
      <c r="C66" s="410" t="s">
        <v>656</v>
      </c>
      <c r="D66" s="515"/>
      <c r="E66" s="400">
        <f>AnexoPRA!Q58</f>
        <v>0</v>
      </c>
      <c r="F66" s="377"/>
      <c r="G66" s="461"/>
      <c r="H66" s="410" t="s">
        <v>97</v>
      </c>
      <c r="I66" s="514"/>
      <c r="J66" s="622">
        <f>IF(Q64="1","100%",IF(Q64="2","80%",IF(Q64="3","70%",0)))</f>
        <v>0</v>
      </c>
      <c r="K66" s="622"/>
      <c r="L66" s="622"/>
      <c r="M66" s="622"/>
      <c r="N66" s="377"/>
      <c r="O66" s="461"/>
      <c r="P66" s="413" t="s">
        <v>284</v>
      </c>
      <c r="Q66" s="557">
        <f>IFERROR(E66*J66,"")</f>
        <v>0</v>
      </c>
      <c r="R66" s="557"/>
      <c r="S66" s="557"/>
      <c r="T66" s="557"/>
      <c r="U66" s="25"/>
      <c r="X66" s="77"/>
      <c r="Y66" s="120"/>
      <c r="Z66" s="120"/>
      <c r="AA66" s="120"/>
    </row>
    <row r="67" spans="1:27" ht="18.75" customHeight="1" x14ac:dyDescent="0.25">
      <c r="A67" s="24"/>
      <c r="B67" s="219"/>
      <c r="C67" s="410" t="s">
        <v>657</v>
      </c>
      <c r="D67" s="515"/>
      <c r="E67" s="400">
        <f>AnexoPRA!H59</f>
        <v>0</v>
      </c>
      <c r="F67" s="377"/>
      <c r="G67" s="461"/>
      <c r="H67" s="410" t="s">
        <v>97</v>
      </c>
      <c r="I67" s="410"/>
      <c r="J67" s="622">
        <f>IF(Q64="1","95%",IF(Q64="2","75%",IF(Q64="3","65%",0)))</f>
        <v>0</v>
      </c>
      <c r="K67" s="622"/>
      <c r="L67" s="622"/>
      <c r="M67" s="622"/>
      <c r="N67" s="377"/>
      <c r="O67" s="461"/>
      <c r="P67" s="413" t="s">
        <v>281</v>
      </c>
      <c r="Q67" s="557">
        <f>IFERROR(E67*J67,"")</f>
        <v>0</v>
      </c>
      <c r="R67" s="557"/>
      <c r="S67" s="557"/>
      <c r="T67" s="557"/>
      <c r="U67" s="25"/>
      <c r="X67" s="77"/>
      <c r="Y67" s="120"/>
      <c r="Z67" s="120"/>
      <c r="AA67" s="120"/>
    </row>
    <row r="68" spans="1:27" ht="18.75" customHeight="1" x14ac:dyDescent="0.25">
      <c r="A68" s="24"/>
      <c r="B68" s="219"/>
      <c r="C68" s="601" t="s">
        <v>658</v>
      </c>
      <c r="D68" s="601"/>
      <c r="E68" s="400">
        <f>AnexoPRA!Q59</f>
        <v>0</v>
      </c>
      <c r="F68" s="518"/>
      <c r="G68" s="461"/>
      <c r="H68" s="601" t="s">
        <v>97</v>
      </c>
      <c r="I68" s="601"/>
      <c r="J68" s="622">
        <f>IF(Q64="1","95%",IF(Q64="2","75%",IF(Q64="3","65%",0)))</f>
        <v>0</v>
      </c>
      <c r="K68" s="622"/>
      <c r="L68" s="622"/>
      <c r="M68" s="622"/>
      <c r="N68" s="377"/>
      <c r="O68" s="461"/>
      <c r="P68" s="413" t="s">
        <v>242</v>
      </c>
      <c r="Q68" s="557">
        <f>IFERROR(E68*J68,"0")</f>
        <v>0</v>
      </c>
      <c r="R68" s="557"/>
      <c r="S68" s="557"/>
      <c r="T68" s="557"/>
      <c r="U68" s="25"/>
      <c r="W68" s="125"/>
      <c r="X68" s="77"/>
      <c r="Y68" s="120"/>
      <c r="Z68" s="120"/>
      <c r="AA68" s="120"/>
    </row>
    <row r="69" spans="1:27" ht="5.0999999999999996" customHeight="1" x14ac:dyDescent="0.25">
      <c r="A69" s="24"/>
      <c r="B69" s="220"/>
      <c r="C69" s="519"/>
      <c r="D69" s="519"/>
      <c r="E69" s="377"/>
      <c r="F69" s="377"/>
      <c r="G69" s="377"/>
      <c r="H69" s="377"/>
      <c r="I69" s="377"/>
      <c r="J69" s="377"/>
      <c r="K69" s="377"/>
      <c r="L69" s="377"/>
      <c r="M69" s="377"/>
      <c r="N69" s="377"/>
      <c r="O69" s="377"/>
      <c r="P69" s="377"/>
      <c r="Q69" s="377"/>
      <c r="R69" s="377"/>
      <c r="S69" s="377"/>
      <c r="T69" s="377"/>
      <c r="U69" s="25"/>
      <c r="X69" s="77"/>
      <c r="Y69" s="120"/>
      <c r="Z69" s="120"/>
      <c r="AA69" s="120"/>
    </row>
    <row r="70" spans="1:27" ht="22.5" customHeight="1" x14ac:dyDescent="0.25">
      <c r="A70" s="24"/>
      <c r="B70" s="219"/>
      <c r="C70" s="602" t="s">
        <v>349</v>
      </c>
      <c r="D70" s="602"/>
      <c r="E70" s="574">
        <f>AnexoPRA!E65</f>
        <v>0</v>
      </c>
      <c r="F70" s="574"/>
      <c r="G70" s="574"/>
      <c r="H70" s="574"/>
      <c r="I70" s="461"/>
      <c r="J70" s="602" t="s">
        <v>100</v>
      </c>
      <c r="K70" s="602"/>
      <c r="L70" s="602"/>
      <c r="M70" s="602"/>
      <c r="N70" s="574">
        <f>AnexoPRA!N65</f>
        <v>0</v>
      </c>
      <c r="O70" s="574"/>
      <c r="P70" s="574"/>
      <c r="Q70" s="574"/>
      <c r="R70" s="574"/>
      <c r="S70" s="574"/>
      <c r="T70" s="574"/>
      <c r="U70" s="25"/>
      <c r="X70" s="86"/>
      <c r="Y70" s="93"/>
      <c r="Z70" s="94"/>
      <c r="AA70" s="94"/>
    </row>
    <row r="71" spans="1:27" ht="19.5" customHeight="1" x14ac:dyDescent="0.25">
      <c r="A71" s="24"/>
      <c r="B71" s="219"/>
      <c r="C71" s="601" t="s">
        <v>184</v>
      </c>
      <c r="D71" s="601"/>
      <c r="E71" s="401">
        <f>AnexoPRA!E66</f>
        <v>0</v>
      </c>
      <c r="F71" s="377"/>
      <c r="G71" s="461"/>
      <c r="H71" s="602" t="s">
        <v>101</v>
      </c>
      <c r="I71" s="602"/>
      <c r="J71" s="572">
        <f>AnexoPRA!K66</f>
        <v>0</v>
      </c>
      <c r="K71" s="572"/>
      <c r="L71" s="572"/>
      <c r="M71" s="572"/>
      <c r="N71" s="377"/>
      <c r="O71" s="461"/>
      <c r="P71" s="413" t="s">
        <v>105</v>
      </c>
      <c r="Q71" s="578">
        <f>AnexoPRA!Q66</f>
        <v>0</v>
      </c>
      <c r="R71" s="578"/>
      <c r="S71" s="578"/>
      <c r="T71" s="578"/>
      <c r="U71" s="25"/>
      <c r="X71" s="86"/>
      <c r="Y71" s="93"/>
      <c r="Z71" s="94"/>
      <c r="AA71" s="94"/>
    </row>
    <row r="72" spans="1:27" ht="19.5" customHeight="1" x14ac:dyDescent="0.25">
      <c r="A72" s="24"/>
      <c r="B72" s="219"/>
      <c r="C72" s="601" t="s">
        <v>106</v>
      </c>
      <c r="D72" s="601"/>
      <c r="E72" s="401">
        <f>AnexoPRA!E67</f>
        <v>0</v>
      </c>
      <c r="F72" s="377"/>
      <c r="G72" s="461"/>
      <c r="H72" s="601" t="s">
        <v>107</v>
      </c>
      <c r="I72" s="601"/>
      <c r="J72" s="713">
        <f>AnexoPRA!K67</f>
        <v>0</v>
      </c>
      <c r="K72" s="713"/>
      <c r="L72" s="713"/>
      <c r="M72" s="401">
        <f>AnexoPRA!M67</f>
        <v>0</v>
      </c>
      <c r="N72" s="377"/>
      <c r="O72" s="461"/>
      <c r="P72" s="413" t="s">
        <v>95</v>
      </c>
      <c r="Q72" s="557" t="str">
        <f>IFERROR(_xlfn.IFS(AND(E71="Não friável",J71="Bom"),"3",AND(E71="Não friável",J71="Razoável"),"3",AND(E71="Não friável",J71="Mau",E72="Acessível"),"2",AND(E71="Não friável",J71="Mau",E72="Inacessível"),"3",AND(E71="Friável",Q71="Revestido",J71="Bom",E72="Inacessível"),"2",AND(E71="Friável",Q71="Revestido",J71="Bom",E72="Acessível"),"1",AND(E71="Friável",Q71="Revestido",J71="Razoável"),"1",AND(E71="Friável",Q71="Revestido",J71="Mau"),"1",AND(E71="Friável",Q71="Não revestido"),"1"),"")</f>
        <v/>
      </c>
      <c r="R72" s="557"/>
      <c r="S72" s="557"/>
      <c r="T72" s="557"/>
      <c r="U72" s="25"/>
      <c r="X72" s="119" t="e">
        <f>J72/$Y$120</f>
        <v>#DIV/0!</v>
      </c>
      <c r="Y72" s="121" t="str">
        <f>IF(Q72="1",X72,"0")</f>
        <v>0</v>
      </c>
      <c r="Z72" s="121" t="str">
        <f>IF(Q72="2",X72,"0")</f>
        <v>0</v>
      </c>
      <c r="AA72" s="121" t="str">
        <f>IF(Q72="3",X72,"0")</f>
        <v>0</v>
      </c>
    </row>
    <row r="73" spans="1:27" ht="19.5" customHeight="1" x14ac:dyDescent="0.25">
      <c r="A73" s="24"/>
      <c r="B73" s="219"/>
      <c r="C73" s="601" t="s">
        <v>286</v>
      </c>
      <c r="D73" s="601"/>
      <c r="E73" s="400">
        <f>AnexoPRA!H68</f>
        <v>0</v>
      </c>
      <c r="F73" s="377"/>
      <c r="G73" s="461"/>
      <c r="H73" s="410" t="s">
        <v>97</v>
      </c>
      <c r="I73" s="514"/>
      <c r="J73" s="622" t="str">
        <f>IF(Q72="1","100%",IF(Q72="2","80%",IF(Q72="3","70%","0%")))</f>
        <v>0%</v>
      </c>
      <c r="K73" s="622"/>
      <c r="L73" s="622"/>
      <c r="M73" s="622"/>
      <c r="N73" s="377"/>
      <c r="O73" s="461"/>
      <c r="P73" s="413" t="s">
        <v>283</v>
      </c>
      <c r="Q73" s="557">
        <f>IFERROR(E73*J73,"0")</f>
        <v>0</v>
      </c>
      <c r="R73" s="557"/>
      <c r="S73" s="557"/>
      <c r="T73" s="557"/>
      <c r="U73" s="25"/>
      <c r="X73" s="77"/>
      <c r="Y73" s="120"/>
      <c r="Z73" s="120"/>
      <c r="AA73" s="120"/>
    </row>
    <row r="74" spans="1:27" ht="19.5" customHeight="1" x14ac:dyDescent="0.25">
      <c r="A74" s="24"/>
      <c r="B74" s="219"/>
      <c r="C74" s="410" t="s">
        <v>285</v>
      </c>
      <c r="D74" s="514"/>
      <c r="E74" s="400">
        <f>AnexoPRA!Q68</f>
        <v>0</v>
      </c>
      <c r="F74" s="377"/>
      <c r="G74" s="461"/>
      <c r="H74" s="410" t="s">
        <v>97</v>
      </c>
      <c r="I74" s="514"/>
      <c r="J74" s="622" t="str">
        <f>IF(Q72="1","100%",IF(Q72="2","80%",IF(Q72="3","70%","0%")))</f>
        <v>0%</v>
      </c>
      <c r="K74" s="622"/>
      <c r="L74" s="622"/>
      <c r="M74" s="622"/>
      <c r="N74" s="377"/>
      <c r="O74" s="461"/>
      <c r="P74" s="413" t="s">
        <v>284</v>
      </c>
      <c r="Q74" s="557">
        <f>IFERROR(E74*J74,"0")</f>
        <v>0</v>
      </c>
      <c r="R74" s="557"/>
      <c r="S74" s="557"/>
      <c r="T74" s="557"/>
      <c r="U74" s="25"/>
      <c r="X74" s="77"/>
      <c r="Y74" s="120"/>
      <c r="Z74" s="120"/>
      <c r="AA74" s="120"/>
    </row>
    <row r="75" spans="1:27" ht="19.5" customHeight="1" x14ac:dyDescent="0.25">
      <c r="A75" s="24"/>
      <c r="B75" s="219"/>
      <c r="C75" s="410" t="s">
        <v>287</v>
      </c>
      <c r="D75" s="514"/>
      <c r="E75" s="400">
        <f>AnexoPRA!H69</f>
        <v>0</v>
      </c>
      <c r="F75" s="377"/>
      <c r="G75" s="461"/>
      <c r="H75" s="410" t="s">
        <v>97</v>
      </c>
      <c r="I75" s="514"/>
      <c r="J75" s="622" t="str">
        <f>IF(Q72="1","95%",IF(Q72="2","75%",IF(Q72="3","65%","0%")))</f>
        <v>0%</v>
      </c>
      <c r="K75" s="622"/>
      <c r="L75" s="622"/>
      <c r="M75" s="622"/>
      <c r="N75" s="377"/>
      <c r="O75" s="461"/>
      <c r="P75" s="413" t="s">
        <v>281</v>
      </c>
      <c r="Q75" s="557">
        <f>IFERROR(E75*J75,"0")</f>
        <v>0</v>
      </c>
      <c r="R75" s="557"/>
      <c r="S75" s="557"/>
      <c r="T75" s="557"/>
      <c r="U75" s="25"/>
      <c r="X75" s="77"/>
      <c r="Y75" s="120"/>
      <c r="Z75" s="120"/>
      <c r="AA75" s="120"/>
    </row>
    <row r="76" spans="1:27" ht="19.5" customHeight="1" x14ac:dyDescent="0.25">
      <c r="A76" s="24"/>
      <c r="B76" s="219"/>
      <c r="C76" s="601" t="s">
        <v>658</v>
      </c>
      <c r="D76" s="601"/>
      <c r="E76" s="400">
        <f>AnexoPRA!Q69</f>
        <v>0</v>
      </c>
      <c r="F76" s="518"/>
      <c r="G76" s="461"/>
      <c r="H76" s="601" t="s">
        <v>97</v>
      </c>
      <c r="I76" s="601"/>
      <c r="J76" s="622" t="str">
        <f>IF(Q72="1","95%",IF(Q72="2","75%",IF(Q72="3","65%","0%")))</f>
        <v>0%</v>
      </c>
      <c r="K76" s="622"/>
      <c r="L76" s="622"/>
      <c r="M76" s="622"/>
      <c r="N76" s="377"/>
      <c r="O76" s="461"/>
      <c r="P76" s="413" t="s">
        <v>282</v>
      </c>
      <c r="Q76" s="557">
        <f>IFERROR(E76*J76,"0")</f>
        <v>0</v>
      </c>
      <c r="R76" s="557"/>
      <c r="S76" s="557"/>
      <c r="T76" s="557"/>
      <c r="U76" s="25"/>
      <c r="W76" s="125"/>
      <c r="X76" s="77"/>
      <c r="Y76" s="120"/>
      <c r="Z76" s="120"/>
      <c r="AA76" s="120"/>
    </row>
    <row r="77" spans="1:27" ht="5.0999999999999996" customHeight="1" x14ac:dyDescent="0.25">
      <c r="A77" s="24"/>
      <c r="B77" s="220"/>
      <c r="C77" s="511"/>
      <c r="D77" s="511"/>
      <c r="E77" s="508"/>
      <c r="F77" s="508"/>
      <c r="G77" s="508"/>
      <c r="H77" s="508"/>
      <c r="I77" s="508"/>
      <c r="J77" s="508"/>
      <c r="K77" s="508"/>
      <c r="L77" s="508"/>
      <c r="M77" s="508"/>
      <c r="N77" s="508"/>
      <c r="O77" s="508"/>
      <c r="P77" s="508"/>
      <c r="Q77" s="508"/>
      <c r="R77" s="508"/>
      <c r="S77" s="508"/>
      <c r="T77" s="508"/>
      <c r="U77" s="33"/>
      <c r="V77" s="80"/>
      <c r="X77" s="77"/>
      <c r="Y77" s="120"/>
      <c r="Z77" s="120"/>
      <c r="AA77" s="120"/>
    </row>
    <row r="78" spans="1:27" ht="22.5" customHeight="1" x14ac:dyDescent="0.25">
      <c r="A78" s="24"/>
      <c r="B78" s="219"/>
      <c r="C78" s="602" t="s">
        <v>349</v>
      </c>
      <c r="D78" s="602"/>
      <c r="E78" s="574">
        <f>AnexoPRA!E71</f>
        <v>0</v>
      </c>
      <c r="F78" s="574"/>
      <c r="G78" s="574"/>
      <c r="H78" s="574"/>
      <c r="I78" s="411"/>
      <c r="J78" s="602" t="s">
        <v>100</v>
      </c>
      <c r="K78" s="602"/>
      <c r="L78" s="602"/>
      <c r="M78" s="602"/>
      <c r="N78" s="574">
        <f>AnexoPRA!N71</f>
        <v>0</v>
      </c>
      <c r="O78" s="574"/>
      <c r="P78" s="574"/>
      <c r="Q78" s="574"/>
      <c r="R78" s="574"/>
      <c r="S78" s="574"/>
      <c r="T78" s="574"/>
      <c r="U78" s="25"/>
      <c r="X78" s="86"/>
      <c r="Y78" s="93"/>
      <c r="Z78" s="94"/>
      <c r="AA78" s="94"/>
    </row>
    <row r="79" spans="1:27" ht="19.5" customHeight="1" x14ac:dyDescent="0.25">
      <c r="A79" s="24"/>
      <c r="B79" s="219"/>
      <c r="C79" s="601" t="s">
        <v>184</v>
      </c>
      <c r="D79" s="601"/>
      <c r="E79" s="401">
        <f>AnexoPRA!E72</f>
        <v>0</v>
      </c>
      <c r="F79" s="377"/>
      <c r="G79" s="461"/>
      <c r="H79" s="602" t="s">
        <v>101</v>
      </c>
      <c r="I79" s="602"/>
      <c r="J79" s="572">
        <f>AnexoPRA!K72</f>
        <v>0</v>
      </c>
      <c r="K79" s="572"/>
      <c r="L79" s="572"/>
      <c r="M79" s="572"/>
      <c r="N79" s="377"/>
      <c r="O79" s="461"/>
      <c r="P79" s="413" t="s">
        <v>105</v>
      </c>
      <c r="Q79" s="578">
        <f>AnexoPRA!Q72</f>
        <v>0</v>
      </c>
      <c r="R79" s="578"/>
      <c r="S79" s="578"/>
      <c r="T79" s="578"/>
      <c r="U79" s="25"/>
      <c r="X79" s="86"/>
      <c r="Y79" s="93"/>
      <c r="Z79" s="94"/>
      <c r="AA79" s="94"/>
    </row>
    <row r="80" spans="1:27" ht="19.5" customHeight="1" x14ac:dyDescent="0.25">
      <c r="A80" s="24"/>
      <c r="B80" s="219"/>
      <c r="C80" s="601" t="s">
        <v>106</v>
      </c>
      <c r="D80" s="601"/>
      <c r="E80" s="401">
        <f>AnexoPRA!E73</f>
        <v>0</v>
      </c>
      <c r="F80" s="377"/>
      <c r="G80" s="461"/>
      <c r="H80" s="601" t="s">
        <v>107</v>
      </c>
      <c r="I80" s="601"/>
      <c r="J80" s="713">
        <f>AnexoPRA!K73</f>
        <v>0</v>
      </c>
      <c r="K80" s="713"/>
      <c r="L80" s="713"/>
      <c r="M80" s="401">
        <f>AnexoPRA!M73</f>
        <v>0</v>
      </c>
      <c r="N80" s="377"/>
      <c r="O80" s="461"/>
      <c r="P80" s="413" t="s">
        <v>95</v>
      </c>
      <c r="Q80" s="557" t="str">
        <f>IFERROR(_xlfn.IFS(AND(E79="Não friável",J79="Bom"),"3",AND(E79="Não friável",J79="Razoável"),"3",AND(E79="Não friável",J79="Mau",E80="Acessível"),"2",AND(E79="Não friável",J79="Mau",E80="Inacessível"),"3",AND(E79="Friável",Q79="Revestido",J79="Bom",E80="Inacessível"),"2",AND(E79="Friável",Q79="Revestido",J79="Bom",E80="Acessível"),"1",AND(E79="Friável",Q79="Revestido",J79="Razoável"),"1",AND(E79="Friável",Q79="Revestido",J79="Mau"),"1",AND(E79="Friável",Q79="Não revestido"),"1"),"")</f>
        <v/>
      </c>
      <c r="R80" s="557"/>
      <c r="S80" s="557"/>
      <c r="T80" s="557"/>
      <c r="U80" s="25"/>
      <c r="X80" s="119" t="e">
        <f>J80/$Y$120</f>
        <v>#DIV/0!</v>
      </c>
      <c r="Y80" s="121" t="str">
        <f>IF(Q80="1",X80,"0")</f>
        <v>0</v>
      </c>
      <c r="Z80" s="121" t="str">
        <f>IF(Q80="2",X80,"0")</f>
        <v>0</v>
      </c>
      <c r="AA80" s="121" t="str">
        <f>IF(Q80="3",X80,"0")</f>
        <v>0</v>
      </c>
    </row>
    <row r="81" spans="1:27" ht="19.5" customHeight="1" x14ac:dyDescent="0.25">
      <c r="A81" s="24"/>
      <c r="B81" s="219"/>
      <c r="C81" s="601" t="s">
        <v>286</v>
      </c>
      <c r="D81" s="601"/>
      <c r="E81" s="400">
        <f>AnexoPRA!H74</f>
        <v>0</v>
      </c>
      <c r="F81" s="377"/>
      <c r="G81" s="461"/>
      <c r="H81" s="410" t="s">
        <v>97</v>
      </c>
      <c r="I81" s="515"/>
      <c r="J81" s="622" t="str">
        <f>IF(Q80="1","100%",IF(Q80="2","80%",IF(Q80="3","70%","0%")))</f>
        <v>0%</v>
      </c>
      <c r="K81" s="622"/>
      <c r="L81" s="622"/>
      <c r="M81" s="622"/>
      <c r="N81" s="377"/>
      <c r="O81" s="461"/>
      <c r="P81" s="413" t="s">
        <v>283</v>
      </c>
      <c r="Q81" s="557">
        <f>IFERROR(E81*J81,"")</f>
        <v>0</v>
      </c>
      <c r="R81" s="557"/>
      <c r="S81" s="557"/>
      <c r="T81" s="557"/>
      <c r="U81" s="25"/>
      <c r="X81" s="77"/>
      <c r="Y81" s="120"/>
      <c r="Z81" s="120"/>
      <c r="AA81" s="120"/>
    </row>
    <row r="82" spans="1:27" ht="19.5" customHeight="1" x14ac:dyDescent="0.25">
      <c r="A82" s="24"/>
      <c r="B82" s="219"/>
      <c r="C82" s="410" t="s">
        <v>285</v>
      </c>
      <c r="D82" s="515"/>
      <c r="E82" s="400">
        <f>AnexoPRA!Q74</f>
        <v>0</v>
      </c>
      <c r="F82" s="377"/>
      <c r="G82" s="461"/>
      <c r="H82" s="410" t="s">
        <v>97</v>
      </c>
      <c r="I82" s="515"/>
      <c r="J82" s="622" t="str">
        <f>IF(Q80="1","100%",IF(Q80="2","80%",IF(Q80="3","70%","0%")))</f>
        <v>0%</v>
      </c>
      <c r="K82" s="622"/>
      <c r="L82" s="622"/>
      <c r="M82" s="622"/>
      <c r="N82" s="377"/>
      <c r="O82" s="461"/>
      <c r="P82" s="413" t="s">
        <v>284</v>
      </c>
      <c r="Q82" s="557">
        <f>IFERROR(E82*J82,"0")</f>
        <v>0</v>
      </c>
      <c r="R82" s="557"/>
      <c r="S82" s="557"/>
      <c r="T82" s="557"/>
      <c r="U82" s="25"/>
      <c r="X82" s="77"/>
      <c r="Y82" s="120"/>
      <c r="Z82" s="120"/>
      <c r="AA82" s="120"/>
    </row>
    <row r="83" spans="1:27" ht="19.5" customHeight="1" x14ac:dyDescent="0.25">
      <c r="A83" s="24"/>
      <c r="B83" s="219"/>
      <c r="C83" s="410" t="s">
        <v>287</v>
      </c>
      <c r="D83" s="515"/>
      <c r="E83" s="400">
        <f>AnexoPRA!H75</f>
        <v>0</v>
      </c>
      <c r="F83" s="377"/>
      <c r="G83" s="461"/>
      <c r="H83" s="410" t="s">
        <v>97</v>
      </c>
      <c r="I83" s="515"/>
      <c r="J83" s="622" t="str">
        <f>IF(Q80="1","95%",IF(Q80="2","75%",IF(Q80="3","65%","0%")))</f>
        <v>0%</v>
      </c>
      <c r="K83" s="622"/>
      <c r="L83" s="622"/>
      <c r="M83" s="622"/>
      <c r="N83" s="377"/>
      <c r="O83" s="461"/>
      <c r="P83" s="413" t="s">
        <v>281</v>
      </c>
      <c r="Q83" s="557">
        <f>IFERROR(E83*J83,"")</f>
        <v>0</v>
      </c>
      <c r="R83" s="557"/>
      <c r="S83" s="557"/>
      <c r="T83" s="557"/>
      <c r="U83" s="25"/>
      <c r="X83" s="77"/>
      <c r="Y83" s="120"/>
      <c r="Z83" s="120"/>
      <c r="AA83" s="120"/>
    </row>
    <row r="84" spans="1:27" ht="19.5" customHeight="1" x14ac:dyDescent="0.25">
      <c r="A84" s="24"/>
      <c r="B84" s="219"/>
      <c r="C84" s="601" t="s">
        <v>658</v>
      </c>
      <c r="D84" s="601"/>
      <c r="E84" s="400">
        <f>AnexoPRA!Q75</f>
        <v>0</v>
      </c>
      <c r="F84" s="518"/>
      <c r="G84" s="461"/>
      <c r="H84" s="601" t="s">
        <v>97</v>
      </c>
      <c r="I84" s="601"/>
      <c r="J84" s="622" t="str">
        <f>IF(Q80="1","95%",IF(Q80="2","75%",IF(Q80="3","65%","0%")))</f>
        <v>0%</v>
      </c>
      <c r="K84" s="622"/>
      <c r="L84" s="622"/>
      <c r="M84" s="622"/>
      <c r="N84" s="377"/>
      <c r="O84" s="461"/>
      <c r="P84" s="413" t="s">
        <v>282</v>
      </c>
      <c r="Q84" s="557">
        <f>IFERROR(E84*J84,"")</f>
        <v>0</v>
      </c>
      <c r="R84" s="557"/>
      <c r="S84" s="557"/>
      <c r="T84" s="557"/>
      <c r="U84" s="25"/>
      <c r="W84" s="125"/>
      <c r="X84" s="77"/>
      <c r="Y84" s="120"/>
      <c r="Z84" s="120"/>
      <c r="AA84" s="120"/>
    </row>
    <row r="85" spans="1:27" ht="5.0999999999999996" customHeight="1" x14ac:dyDescent="0.25">
      <c r="A85" s="24"/>
      <c r="B85" s="220"/>
      <c r="C85" s="520"/>
      <c r="D85" s="511"/>
      <c r="E85" s="508"/>
      <c r="F85" s="508"/>
      <c r="G85" s="508"/>
      <c r="H85" s="508"/>
      <c r="I85" s="508"/>
      <c r="J85" s="508"/>
      <c r="K85" s="508"/>
      <c r="L85" s="508"/>
      <c r="M85" s="508"/>
      <c r="N85" s="508"/>
      <c r="O85" s="508"/>
      <c r="P85" s="508"/>
      <c r="Q85" s="508"/>
      <c r="R85" s="508"/>
      <c r="S85" s="508"/>
      <c r="T85" s="508"/>
      <c r="U85" s="33"/>
      <c r="V85" s="80"/>
      <c r="X85" s="77"/>
      <c r="Y85" s="120"/>
      <c r="Z85" s="120"/>
      <c r="AA85" s="120"/>
    </row>
    <row r="86" spans="1:27" ht="22.5" customHeight="1" x14ac:dyDescent="0.25">
      <c r="A86" s="24"/>
      <c r="B86" s="219"/>
      <c r="C86" s="602" t="s">
        <v>349</v>
      </c>
      <c r="D86" s="602"/>
      <c r="E86" s="574">
        <f>AnexoPRA!E77</f>
        <v>0</v>
      </c>
      <c r="F86" s="574"/>
      <c r="G86" s="574"/>
      <c r="H86" s="574"/>
      <c r="I86" s="411"/>
      <c r="J86" s="602" t="s">
        <v>100</v>
      </c>
      <c r="K86" s="602"/>
      <c r="L86" s="602"/>
      <c r="M86" s="602"/>
      <c r="N86" s="574">
        <f>AnexoPRA!N77</f>
        <v>0</v>
      </c>
      <c r="O86" s="574"/>
      <c r="P86" s="574"/>
      <c r="Q86" s="574"/>
      <c r="R86" s="574"/>
      <c r="S86" s="574"/>
      <c r="T86" s="574"/>
      <c r="U86" s="25"/>
      <c r="X86" s="86"/>
      <c r="Y86" s="93"/>
      <c r="Z86" s="94"/>
      <c r="AA86" s="94"/>
    </row>
    <row r="87" spans="1:27" ht="19.5" customHeight="1" x14ac:dyDescent="0.25">
      <c r="A87" s="24"/>
      <c r="B87" s="219"/>
      <c r="C87" s="601" t="s">
        <v>184</v>
      </c>
      <c r="D87" s="601"/>
      <c r="E87" s="401">
        <f>AnexoPRA!E78</f>
        <v>0</v>
      </c>
      <c r="F87" s="377"/>
      <c r="G87" s="461"/>
      <c r="H87" s="602" t="s">
        <v>101</v>
      </c>
      <c r="I87" s="602"/>
      <c r="J87" s="572">
        <f>AnexoPRA!K78</f>
        <v>0</v>
      </c>
      <c r="K87" s="572"/>
      <c r="L87" s="572"/>
      <c r="M87" s="572"/>
      <c r="N87" s="377"/>
      <c r="O87" s="461"/>
      <c r="P87" s="413" t="s">
        <v>105</v>
      </c>
      <c r="Q87" s="578">
        <f>AnexoPRA!Q78</f>
        <v>0</v>
      </c>
      <c r="R87" s="578"/>
      <c r="S87" s="578"/>
      <c r="T87" s="578"/>
      <c r="U87" s="25"/>
      <c r="X87" s="86"/>
      <c r="Y87" s="93"/>
      <c r="Z87" s="94"/>
      <c r="AA87" s="94"/>
    </row>
    <row r="88" spans="1:27" ht="19.5" customHeight="1" x14ac:dyDescent="0.25">
      <c r="A88" s="24"/>
      <c r="B88" s="219"/>
      <c r="C88" s="601" t="s">
        <v>106</v>
      </c>
      <c r="D88" s="601"/>
      <c r="E88" s="401">
        <f>AnexoPRA!E79</f>
        <v>0</v>
      </c>
      <c r="F88" s="377"/>
      <c r="G88" s="461"/>
      <c r="H88" s="601" t="s">
        <v>107</v>
      </c>
      <c r="I88" s="601"/>
      <c r="J88" s="713">
        <f>AnexoPRA!K79</f>
        <v>0</v>
      </c>
      <c r="K88" s="713"/>
      <c r="L88" s="713"/>
      <c r="M88" s="401">
        <f>AnexoPRA!M79</f>
        <v>0</v>
      </c>
      <c r="N88" s="377"/>
      <c r="O88" s="461"/>
      <c r="P88" s="413" t="s">
        <v>95</v>
      </c>
      <c r="Q88" s="557" t="str">
        <f>IFERROR(_xlfn.IFS(AND(E87="Não friável",J87="Bom"),"3",AND(E87="Não friável",J87="Razoável"),"3",AND(E87="Não friável",J87="Mau",E88="Acessível"),"2",AND(E87="Não friável",J87="Mau",E88="Inacessível"),"3",AND(E87="Friável",Q87="Revestido",J87="Bom",E88="Inacessível"),"2",AND(E87="Friável",Q87="Revestido",J87="Bom",E88="Acessível"),"1",AND(E87="Friável",Q87="Revestido",J87="Razoável"),"1",AND(E87="Friável",Q87="Revestido",J87="Mau"),"1",AND(E87="Friável",Q87="Não revestido"),"1"),"")</f>
        <v/>
      </c>
      <c r="R88" s="557"/>
      <c r="S88" s="557"/>
      <c r="T88" s="557"/>
      <c r="U88" s="25"/>
      <c r="X88" s="119" t="e">
        <f>J88/$Y$120</f>
        <v>#DIV/0!</v>
      </c>
      <c r="Y88" s="121" t="str">
        <f>IF(Q88="1",X88,"0")</f>
        <v>0</v>
      </c>
      <c r="Z88" s="121" t="str">
        <f>IF(Q88="2",X88,"0")</f>
        <v>0</v>
      </c>
      <c r="AA88" s="121" t="str">
        <f>IF(Q88="3",X88,"0")</f>
        <v>0</v>
      </c>
    </row>
    <row r="89" spans="1:27" ht="19.5" customHeight="1" x14ac:dyDescent="0.25">
      <c r="A89" s="24"/>
      <c r="B89" s="219"/>
      <c r="C89" s="601" t="s">
        <v>286</v>
      </c>
      <c r="D89" s="601"/>
      <c r="E89" s="400">
        <f>AnexoPRA!H80</f>
        <v>0</v>
      </c>
      <c r="F89" s="377"/>
      <c r="G89" s="461"/>
      <c r="H89" s="410" t="s">
        <v>97</v>
      </c>
      <c r="I89" s="515"/>
      <c r="J89" s="622" t="str">
        <f>IF(Q88="1","100%",IF(Q88="2","80%",IF(Q88="3","70%","0%")))</f>
        <v>0%</v>
      </c>
      <c r="K89" s="622"/>
      <c r="L89" s="622"/>
      <c r="M89" s="622"/>
      <c r="N89" s="377"/>
      <c r="O89" s="461"/>
      <c r="P89" s="413" t="s">
        <v>283</v>
      </c>
      <c r="Q89" s="557">
        <f>IFERROR(E89*J89,"0")</f>
        <v>0</v>
      </c>
      <c r="R89" s="557"/>
      <c r="S89" s="557"/>
      <c r="T89" s="557"/>
      <c r="U89" s="25"/>
      <c r="X89" s="77"/>
      <c r="Y89" s="120"/>
      <c r="Z89" s="120"/>
      <c r="AA89" s="120"/>
    </row>
    <row r="90" spans="1:27" ht="19.5" customHeight="1" x14ac:dyDescent="0.25">
      <c r="A90" s="24"/>
      <c r="B90" s="219"/>
      <c r="C90" s="410" t="s">
        <v>285</v>
      </c>
      <c r="D90" s="515"/>
      <c r="E90" s="400">
        <f>AnexoPRA!Q80</f>
        <v>0</v>
      </c>
      <c r="F90" s="377"/>
      <c r="G90" s="461"/>
      <c r="H90" s="410" t="s">
        <v>97</v>
      </c>
      <c r="I90" s="515"/>
      <c r="J90" s="622" t="str">
        <f>IF(Q88="1","100%",IF(Q88="2","80%",IF(Q88="3","70%","0%")))</f>
        <v>0%</v>
      </c>
      <c r="K90" s="622"/>
      <c r="L90" s="622"/>
      <c r="M90" s="622"/>
      <c r="N90" s="377"/>
      <c r="O90" s="461"/>
      <c r="P90" s="413" t="s">
        <v>284</v>
      </c>
      <c r="Q90" s="557">
        <f>IFERROR(E90*J90,"0")</f>
        <v>0</v>
      </c>
      <c r="R90" s="557"/>
      <c r="S90" s="557"/>
      <c r="T90" s="557"/>
      <c r="U90" s="25"/>
      <c r="X90" s="77"/>
      <c r="Y90" s="120"/>
      <c r="Z90" s="120"/>
      <c r="AA90" s="120"/>
    </row>
    <row r="91" spans="1:27" ht="19.5" customHeight="1" x14ac:dyDescent="0.25">
      <c r="A91" s="24"/>
      <c r="B91" s="219"/>
      <c r="C91" s="410" t="s">
        <v>287</v>
      </c>
      <c r="D91" s="515"/>
      <c r="E91" s="400">
        <f>AnexoPRA!H81</f>
        <v>0</v>
      </c>
      <c r="F91" s="377"/>
      <c r="G91" s="461"/>
      <c r="H91" s="410" t="s">
        <v>97</v>
      </c>
      <c r="I91" s="515"/>
      <c r="J91" s="622" t="str">
        <f>IF(Q88="1","95%",IF(Q88="2","75%",IF(Q88="3","65%","0%")))</f>
        <v>0%</v>
      </c>
      <c r="K91" s="622"/>
      <c r="L91" s="622"/>
      <c r="M91" s="622"/>
      <c r="N91" s="377"/>
      <c r="O91" s="461"/>
      <c r="P91" s="413" t="s">
        <v>281</v>
      </c>
      <c r="Q91" s="557">
        <f>IFERROR(E91*J91,"")</f>
        <v>0</v>
      </c>
      <c r="R91" s="557"/>
      <c r="S91" s="557"/>
      <c r="T91" s="557"/>
      <c r="U91" s="25"/>
      <c r="X91" s="77"/>
      <c r="Y91" s="120"/>
      <c r="Z91" s="120"/>
      <c r="AA91" s="120"/>
    </row>
    <row r="92" spans="1:27" ht="19.5" customHeight="1" x14ac:dyDescent="0.25">
      <c r="A92" s="24"/>
      <c r="B92" s="219"/>
      <c r="C92" s="601" t="s">
        <v>658</v>
      </c>
      <c r="D92" s="601"/>
      <c r="E92" s="400">
        <f>AnexoPRA!Q81</f>
        <v>0</v>
      </c>
      <c r="F92" s="518"/>
      <c r="G92" s="461"/>
      <c r="H92" s="601" t="s">
        <v>97</v>
      </c>
      <c r="I92" s="601"/>
      <c r="J92" s="622" t="str">
        <f>IF(Q88="1","95%",IF(Q88="2","75%",IF(Q88="3","65%","0%")))</f>
        <v>0%</v>
      </c>
      <c r="K92" s="622"/>
      <c r="L92" s="622"/>
      <c r="M92" s="622"/>
      <c r="N92" s="377"/>
      <c r="O92" s="461"/>
      <c r="P92" s="413" t="s">
        <v>282</v>
      </c>
      <c r="Q92" s="557">
        <f>IFERROR(E92*J92,"")</f>
        <v>0</v>
      </c>
      <c r="R92" s="557"/>
      <c r="S92" s="557"/>
      <c r="T92" s="557"/>
      <c r="U92" s="25"/>
      <c r="W92" s="125"/>
      <c r="X92" s="77"/>
      <c r="Y92" s="120"/>
      <c r="Z92" s="120"/>
      <c r="AA92" s="120"/>
    </row>
    <row r="93" spans="1:27" ht="5.0999999999999996" customHeight="1" x14ac:dyDescent="0.25">
      <c r="A93" s="24"/>
      <c r="B93" s="220"/>
      <c r="C93" s="520"/>
      <c r="D93" s="511"/>
      <c r="E93" s="508"/>
      <c r="F93" s="508"/>
      <c r="G93" s="508"/>
      <c r="H93" s="508"/>
      <c r="I93" s="508"/>
      <c r="J93" s="508"/>
      <c r="K93" s="508"/>
      <c r="L93" s="508"/>
      <c r="M93" s="508"/>
      <c r="N93" s="508"/>
      <c r="O93" s="508"/>
      <c r="P93" s="508"/>
      <c r="Q93" s="508"/>
      <c r="R93" s="508"/>
      <c r="S93" s="508"/>
      <c r="T93" s="508"/>
      <c r="U93" s="33"/>
      <c r="V93" s="80"/>
      <c r="X93" s="77"/>
      <c r="Y93" s="120"/>
      <c r="Z93" s="120"/>
      <c r="AA93" s="120"/>
    </row>
    <row r="94" spans="1:27" ht="22.5" customHeight="1" x14ac:dyDescent="0.25">
      <c r="A94" s="24"/>
      <c r="B94" s="219"/>
      <c r="C94" s="602" t="s">
        <v>349</v>
      </c>
      <c r="D94" s="602"/>
      <c r="E94" s="574">
        <f>AnexoPRA!E83</f>
        <v>0</v>
      </c>
      <c r="F94" s="574"/>
      <c r="G94" s="574"/>
      <c r="H94" s="574"/>
      <c r="I94" s="411"/>
      <c r="J94" s="602" t="s">
        <v>100</v>
      </c>
      <c r="K94" s="602"/>
      <c r="L94" s="602"/>
      <c r="M94" s="602"/>
      <c r="N94" s="574">
        <f>AnexoPRA!N83</f>
        <v>0</v>
      </c>
      <c r="O94" s="574"/>
      <c r="P94" s="574"/>
      <c r="Q94" s="574"/>
      <c r="R94" s="574"/>
      <c r="S94" s="574"/>
      <c r="T94" s="574"/>
      <c r="U94" s="25"/>
      <c r="X94" s="86"/>
      <c r="Y94" s="93"/>
      <c r="Z94" s="94"/>
      <c r="AA94" s="94"/>
    </row>
    <row r="95" spans="1:27" ht="19.5" customHeight="1" x14ac:dyDescent="0.25">
      <c r="A95" s="24"/>
      <c r="B95" s="219"/>
      <c r="C95" s="601" t="s">
        <v>184</v>
      </c>
      <c r="D95" s="601"/>
      <c r="E95" s="401">
        <f>AnexoPRA!E84</f>
        <v>0</v>
      </c>
      <c r="F95" s="377"/>
      <c r="G95" s="461"/>
      <c r="H95" s="602" t="s">
        <v>101</v>
      </c>
      <c r="I95" s="602"/>
      <c r="J95" s="572">
        <f>AnexoPRA!K84</f>
        <v>0</v>
      </c>
      <c r="K95" s="572"/>
      <c r="L95" s="572"/>
      <c r="M95" s="572"/>
      <c r="N95" s="377"/>
      <c r="O95" s="461"/>
      <c r="P95" s="413" t="s">
        <v>105</v>
      </c>
      <c r="Q95" s="578">
        <f>AnexoPRA!Q84</f>
        <v>0</v>
      </c>
      <c r="R95" s="578"/>
      <c r="S95" s="578"/>
      <c r="T95" s="578"/>
      <c r="U95" s="25"/>
      <c r="X95" s="86"/>
      <c r="Y95" s="93"/>
      <c r="Z95" s="94"/>
      <c r="AA95" s="94"/>
    </row>
    <row r="96" spans="1:27" ht="19.5" customHeight="1" x14ac:dyDescent="0.25">
      <c r="A96" s="24"/>
      <c r="B96" s="219"/>
      <c r="C96" s="601" t="s">
        <v>106</v>
      </c>
      <c r="D96" s="601"/>
      <c r="E96" s="401">
        <f>AnexoPRA!E85</f>
        <v>0</v>
      </c>
      <c r="F96" s="377"/>
      <c r="G96" s="461"/>
      <c r="H96" s="601" t="s">
        <v>107</v>
      </c>
      <c r="I96" s="601"/>
      <c r="J96" s="713">
        <f>AnexoPRA!K85</f>
        <v>0</v>
      </c>
      <c r="K96" s="713"/>
      <c r="L96" s="713"/>
      <c r="M96" s="401">
        <f>AnexoPRA!M85</f>
        <v>0</v>
      </c>
      <c r="N96" s="377"/>
      <c r="O96" s="461"/>
      <c r="P96" s="413" t="s">
        <v>95</v>
      </c>
      <c r="Q96" s="557" t="str">
        <f>IFERROR(_xlfn.IFS(AND(E95="Não friável",J95="Bom"),"3",AND(E95="Não friável",J95="Razoável"),"3",AND(E95="Não friável",J95="Mau",E96="Acessível"),"2",AND(E95="Não friável",J95="Mau",E96="Inacessível"),"3",AND(E95="Friável",Q95="Revestido",J95="Bom",E96="Inacessível"),"2",AND(E95="Friável",Q95="Revestido",J95="Bom",E96="Acessível"),"1",AND(E95="Friável",Q95="Revestido",J95="Razoável"),"1",AND(E95="Friável",Q95="Revestido",J95="Mau"),"1",AND(E95="Friável",Q95="Não revestido"),"1"),"")</f>
        <v/>
      </c>
      <c r="R96" s="557"/>
      <c r="S96" s="557"/>
      <c r="T96" s="557"/>
      <c r="U96" s="25"/>
      <c r="X96" s="119" t="e">
        <f>J96/$Y$120</f>
        <v>#DIV/0!</v>
      </c>
      <c r="Y96" s="121" t="str">
        <f>IF(Q96="1",X96,"0")</f>
        <v>0</v>
      </c>
      <c r="Z96" s="121" t="str">
        <f>IF(Q96="2",X96,"0")</f>
        <v>0</v>
      </c>
      <c r="AA96" s="121" t="str">
        <f>IF(Q96="3",X96,"0")</f>
        <v>0</v>
      </c>
    </row>
    <row r="97" spans="1:27" ht="19.5" customHeight="1" x14ac:dyDescent="0.25">
      <c r="A97" s="24"/>
      <c r="B97" s="219"/>
      <c r="C97" s="601" t="s">
        <v>286</v>
      </c>
      <c r="D97" s="601"/>
      <c r="E97" s="400">
        <f>AnexoPRA!H86</f>
        <v>0</v>
      </c>
      <c r="F97" s="377"/>
      <c r="G97" s="461"/>
      <c r="H97" s="410" t="s">
        <v>97</v>
      </c>
      <c r="I97" s="515"/>
      <c r="J97" s="622" t="str">
        <f>IF(Q96="1","100%",IF(Q96="2","80%",IF(Q96="3","70%","0%")))</f>
        <v>0%</v>
      </c>
      <c r="K97" s="622"/>
      <c r="L97" s="622"/>
      <c r="M97" s="622"/>
      <c r="N97" s="377"/>
      <c r="O97" s="461"/>
      <c r="P97" s="413" t="s">
        <v>283</v>
      </c>
      <c r="Q97" s="557">
        <f>IFERROR(E97*J97,"")</f>
        <v>0</v>
      </c>
      <c r="R97" s="557"/>
      <c r="S97" s="557"/>
      <c r="T97" s="557"/>
      <c r="U97" s="25"/>
      <c r="X97" s="77"/>
      <c r="Y97" s="120"/>
      <c r="Z97" s="120"/>
      <c r="AA97" s="120"/>
    </row>
    <row r="98" spans="1:27" ht="19.5" customHeight="1" x14ac:dyDescent="0.25">
      <c r="A98" s="24"/>
      <c r="B98" s="219"/>
      <c r="C98" s="410" t="s">
        <v>285</v>
      </c>
      <c r="D98" s="515"/>
      <c r="E98" s="400">
        <f>AnexoPRA!Q86</f>
        <v>0</v>
      </c>
      <c r="F98" s="377"/>
      <c r="G98" s="461"/>
      <c r="H98" s="410" t="s">
        <v>97</v>
      </c>
      <c r="I98" s="515"/>
      <c r="J98" s="622" t="str">
        <f>IF(Q96="1","100%",IF(Q96="2","80%",IF(Q96="3","70%","0%")))</f>
        <v>0%</v>
      </c>
      <c r="K98" s="622"/>
      <c r="L98" s="622"/>
      <c r="M98" s="622"/>
      <c r="N98" s="377"/>
      <c r="O98" s="461"/>
      <c r="P98" s="413" t="s">
        <v>284</v>
      </c>
      <c r="Q98" s="557">
        <f>IFERROR(E98*J98,"0")</f>
        <v>0</v>
      </c>
      <c r="R98" s="557"/>
      <c r="S98" s="557"/>
      <c r="T98" s="557"/>
      <c r="U98" s="25"/>
      <c r="X98" s="77"/>
      <c r="Y98" s="120"/>
      <c r="Z98" s="120"/>
      <c r="AA98" s="120"/>
    </row>
    <row r="99" spans="1:27" ht="19.5" customHeight="1" x14ac:dyDescent="0.25">
      <c r="A99" s="24"/>
      <c r="B99" s="219"/>
      <c r="C99" s="410" t="s">
        <v>287</v>
      </c>
      <c r="D99" s="515"/>
      <c r="E99" s="400">
        <f>AnexoPRA!H87</f>
        <v>0</v>
      </c>
      <c r="F99" s="377"/>
      <c r="G99" s="461"/>
      <c r="H99" s="410" t="s">
        <v>97</v>
      </c>
      <c r="I99" s="515"/>
      <c r="J99" s="622" t="str">
        <f>IF(Q96="1","95%",IF(Q96="2","75%",IF(Q96="3","65%","0%")))</f>
        <v>0%</v>
      </c>
      <c r="K99" s="622"/>
      <c r="L99" s="622"/>
      <c r="M99" s="622"/>
      <c r="N99" s="377"/>
      <c r="O99" s="461"/>
      <c r="P99" s="413" t="s">
        <v>281</v>
      </c>
      <c r="Q99" s="557">
        <f>IFERROR(E99*J99,"")</f>
        <v>0</v>
      </c>
      <c r="R99" s="557"/>
      <c r="S99" s="557"/>
      <c r="T99" s="557"/>
      <c r="U99" s="25"/>
      <c r="X99" s="77"/>
      <c r="Y99" s="120"/>
      <c r="Z99" s="120"/>
      <c r="AA99" s="120"/>
    </row>
    <row r="100" spans="1:27" ht="19.5" customHeight="1" x14ac:dyDescent="0.25">
      <c r="A100" s="24"/>
      <c r="B100" s="219"/>
      <c r="C100" s="601" t="s">
        <v>658</v>
      </c>
      <c r="D100" s="601"/>
      <c r="E100" s="400">
        <f>AnexoPRA!Q87</f>
        <v>0</v>
      </c>
      <c r="F100" s="518"/>
      <c r="G100" s="461"/>
      <c r="H100" s="601" t="s">
        <v>97</v>
      </c>
      <c r="I100" s="601"/>
      <c r="J100" s="622" t="str">
        <f>IF(Q96="1","95%",IF(Q96="2","75%",IF(Q96="3","65%","0%")))</f>
        <v>0%</v>
      </c>
      <c r="K100" s="622"/>
      <c r="L100" s="622"/>
      <c r="M100" s="622"/>
      <c r="N100" s="377"/>
      <c r="O100" s="461"/>
      <c r="P100" s="413" t="s">
        <v>282</v>
      </c>
      <c r="Q100" s="557">
        <f>IFERROR(E100*J100,"")</f>
        <v>0</v>
      </c>
      <c r="R100" s="557"/>
      <c r="S100" s="557"/>
      <c r="T100" s="557"/>
      <c r="U100" s="25"/>
      <c r="W100" s="125"/>
      <c r="X100" s="77"/>
      <c r="Y100" s="120"/>
      <c r="Z100" s="120"/>
      <c r="AA100" s="120"/>
    </row>
    <row r="101" spans="1:27" ht="5.0999999999999996" customHeight="1" x14ac:dyDescent="0.25">
      <c r="A101" s="24"/>
      <c r="B101" s="220"/>
      <c r="C101" s="520"/>
      <c r="D101" s="511"/>
      <c r="E101" s="508"/>
      <c r="F101" s="508"/>
      <c r="G101" s="508"/>
      <c r="H101" s="508"/>
      <c r="I101" s="508"/>
      <c r="J101" s="508"/>
      <c r="K101" s="508"/>
      <c r="L101" s="508"/>
      <c r="M101" s="508"/>
      <c r="N101" s="508"/>
      <c r="O101" s="508"/>
      <c r="P101" s="508"/>
      <c r="Q101" s="508"/>
      <c r="R101" s="508"/>
      <c r="S101" s="508"/>
      <c r="T101" s="508"/>
      <c r="U101" s="33"/>
      <c r="V101" s="80"/>
      <c r="X101" s="77"/>
      <c r="Y101" s="120"/>
      <c r="Z101" s="120"/>
      <c r="AA101" s="120"/>
    </row>
    <row r="102" spans="1:27" ht="22.5" customHeight="1" x14ac:dyDescent="0.25">
      <c r="A102" s="24"/>
      <c r="B102" s="219"/>
      <c r="C102" s="602" t="s">
        <v>349</v>
      </c>
      <c r="D102" s="602"/>
      <c r="E102" s="574">
        <f>AnexoPRA!E89</f>
        <v>0</v>
      </c>
      <c r="F102" s="574"/>
      <c r="G102" s="574"/>
      <c r="H102" s="574"/>
      <c r="I102" s="411"/>
      <c r="J102" s="602" t="s">
        <v>100</v>
      </c>
      <c r="K102" s="602"/>
      <c r="L102" s="602"/>
      <c r="M102" s="602"/>
      <c r="N102" s="574">
        <f>AnexoPRA!N89</f>
        <v>0</v>
      </c>
      <c r="O102" s="574"/>
      <c r="P102" s="574"/>
      <c r="Q102" s="574"/>
      <c r="R102" s="574"/>
      <c r="S102" s="574"/>
      <c r="T102" s="574"/>
      <c r="U102" s="25"/>
      <c r="X102" s="86"/>
      <c r="Y102" s="93"/>
      <c r="Z102" s="94"/>
      <c r="AA102" s="94"/>
    </row>
    <row r="103" spans="1:27" ht="19.5" customHeight="1" x14ac:dyDescent="0.25">
      <c r="A103" s="24"/>
      <c r="B103" s="219"/>
      <c r="C103" s="601" t="s">
        <v>184</v>
      </c>
      <c r="D103" s="601"/>
      <c r="E103" s="401">
        <f>AnexoPRA!E90</f>
        <v>0</v>
      </c>
      <c r="F103" s="377"/>
      <c r="G103" s="461"/>
      <c r="H103" s="602" t="s">
        <v>101</v>
      </c>
      <c r="I103" s="602"/>
      <c r="J103" s="572">
        <f>AnexoPRA!K90</f>
        <v>0</v>
      </c>
      <c r="K103" s="572"/>
      <c r="L103" s="572"/>
      <c r="M103" s="572"/>
      <c r="N103" s="377"/>
      <c r="O103" s="461"/>
      <c r="P103" s="413" t="s">
        <v>105</v>
      </c>
      <c r="Q103" s="578">
        <f>AnexoPRA!Q90</f>
        <v>0</v>
      </c>
      <c r="R103" s="578"/>
      <c r="S103" s="578"/>
      <c r="T103" s="578"/>
      <c r="U103" s="25"/>
      <c r="X103" s="86"/>
      <c r="Y103" s="93"/>
      <c r="Z103" s="94"/>
      <c r="AA103" s="94"/>
    </row>
    <row r="104" spans="1:27" ht="19.5" customHeight="1" x14ac:dyDescent="0.25">
      <c r="A104" s="24"/>
      <c r="B104" s="219"/>
      <c r="C104" s="601" t="s">
        <v>106</v>
      </c>
      <c r="D104" s="601"/>
      <c r="E104" s="401">
        <f>AnexoPRA!E91</f>
        <v>0</v>
      </c>
      <c r="F104" s="377"/>
      <c r="G104" s="461"/>
      <c r="H104" s="601" t="s">
        <v>107</v>
      </c>
      <c r="I104" s="601"/>
      <c r="J104" s="713">
        <f>AnexoPRA!K91</f>
        <v>0</v>
      </c>
      <c r="K104" s="713"/>
      <c r="L104" s="713"/>
      <c r="M104" s="401">
        <f>AnexoPRA!M91</f>
        <v>0</v>
      </c>
      <c r="N104" s="377"/>
      <c r="O104" s="461"/>
      <c r="P104" s="413" t="s">
        <v>95</v>
      </c>
      <c r="Q104" s="557" t="str">
        <f>IFERROR(_xlfn.IFS(AND(E103="Não friável",J103="Bom"),"3",AND(E103="Não friável",J103="Razoável"),"3",AND(E103="Não friável",J103="Mau",E104="Acessível"),"2",AND(E103="Não friável",J103="Mau",E104="Inacessível"),"3",AND(E103="Friável",Q103="Revestido",J103="Bom",E104="Inacessível"),"2",AND(E103="Friável",Q103="Revestido",J103="Bom",E104="Acessível"),"1",AND(E103="Friável",Q103="Revestido",J103="Razoável"),"1",AND(E103="Friável",Q103="Revestido",J103="Mau"),"1",AND(E103="Friável",Q103="Não revestido"),"1"),"")</f>
        <v/>
      </c>
      <c r="R104" s="557"/>
      <c r="S104" s="557"/>
      <c r="T104" s="557"/>
      <c r="U104" s="25"/>
      <c r="X104" s="119" t="e">
        <f>J104/$Y$120</f>
        <v>#DIV/0!</v>
      </c>
      <c r="Y104" s="121" t="str">
        <f>IF(Q104="1",X104,"0")</f>
        <v>0</v>
      </c>
      <c r="Z104" s="121" t="str">
        <f>IF(Q104="2",X104,"0")</f>
        <v>0</v>
      </c>
      <c r="AA104" s="121" t="str">
        <f>IF(Q104="3",X104,"0")</f>
        <v>0</v>
      </c>
    </row>
    <row r="105" spans="1:27" ht="19.5" customHeight="1" x14ac:dyDescent="0.25">
      <c r="A105" s="24"/>
      <c r="B105" s="219"/>
      <c r="C105" s="601" t="s">
        <v>286</v>
      </c>
      <c r="D105" s="601"/>
      <c r="E105" s="400">
        <f>AnexoPRA!H92</f>
        <v>0</v>
      </c>
      <c r="F105" s="377"/>
      <c r="G105" s="461"/>
      <c r="H105" s="410" t="s">
        <v>97</v>
      </c>
      <c r="I105" s="515"/>
      <c r="J105" s="717" t="str">
        <f>IF(Q104="1","100%",IF(Q104="2","80%",IF(Q104="3","70%","0%")))</f>
        <v>0%</v>
      </c>
      <c r="K105" s="717"/>
      <c r="L105" s="717"/>
      <c r="M105" s="717"/>
      <c r="N105" s="377"/>
      <c r="O105" s="461"/>
      <c r="P105" s="413" t="s">
        <v>283</v>
      </c>
      <c r="Q105" s="557">
        <f>IFERROR(E105*J105,"")</f>
        <v>0</v>
      </c>
      <c r="R105" s="557"/>
      <c r="S105" s="557"/>
      <c r="T105" s="557"/>
      <c r="U105" s="25"/>
      <c r="X105" s="77"/>
      <c r="Y105" s="120"/>
      <c r="Z105" s="120"/>
      <c r="AA105" s="120"/>
    </row>
    <row r="106" spans="1:27" ht="19.5" customHeight="1" x14ac:dyDescent="0.25">
      <c r="A106" s="24"/>
      <c r="B106" s="219"/>
      <c r="C106" s="410" t="s">
        <v>285</v>
      </c>
      <c r="D106" s="515"/>
      <c r="E106" s="400">
        <f>AnexoPRA!Q92</f>
        <v>0</v>
      </c>
      <c r="F106" s="377"/>
      <c r="G106" s="461"/>
      <c r="H106" s="410" t="s">
        <v>97</v>
      </c>
      <c r="I106" s="515"/>
      <c r="J106" s="717" t="str">
        <f>IF(Q104="1","100%",IF(Q104="2","80%",IF(Q104="3","70%","0%")))</f>
        <v>0%</v>
      </c>
      <c r="K106" s="717"/>
      <c r="L106" s="717"/>
      <c r="M106" s="717"/>
      <c r="N106" s="377"/>
      <c r="O106" s="461"/>
      <c r="P106" s="413" t="s">
        <v>284</v>
      </c>
      <c r="Q106" s="557">
        <f>IFERROR(E106*J106,"0")</f>
        <v>0</v>
      </c>
      <c r="R106" s="557"/>
      <c r="S106" s="557"/>
      <c r="T106" s="557"/>
      <c r="U106" s="25"/>
      <c r="X106" s="77"/>
      <c r="Y106" s="120"/>
      <c r="Z106" s="120"/>
      <c r="AA106" s="120"/>
    </row>
    <row r="107" spans="1:27" ht="19.5" customHeight="1" x14ac:dyDescent="0.25">
      <c r="A107" s="24"/>
      <c r="B107" s="219"/>
      <c r="C107" s="410" t="s">
        <v>287</v>
      </c>
      <c r="D107" s="515"/>
      <c r="E107" s="400">
        <f>AnexoPRA!H93</f>
        <v>0</v>
      </c>
      <c r="F107" s="377"/>
      <c r="G107" s="461"/>
      <c r="H107" s="410" t="s">
        <v>97</v>
      </c>
      <c r="I107" s="515"/>
      <c r="J107" s="717" t="str">
        <f>IF(Q104="1","95%",IF(Q104="2","75%",IF(Q104="3","65%","0%")))</f>
        <v>0%</v>
      </c>
      <c r="K107" s="717"/>
      <c r="L107" s="717"/>
      <c r="M107" s="717"/>
      <c r="N107" s="377"/>
      <c r="O107" s="461"/>
      <c r="P107" s="413" t="s">
        <v>281</v>
      </c>
      <c r="Q107" s="557">
        <f>IFERROR(E107*J107,"")</f>
        <v>0</v>
      </c>
      <c r="R107" s="557"/>
      <c r="S107" s="557"/>
      <c r="T107" s="557"/>
      <c r="U107" s="25"/>
      <c r="X107" s="77"/>
      <c r="Y107" s="120"/>
      <c r="Z107" s="120"/>
      <c r="AA107" s="120"/>
    </row>
    <row r="108" spans="1:27" ht="19.5" customHeight="1" x14ac:dyDescent="0.25">
      <c r="A108" s="24"/>
      <c r="B108" s="219"/>
      <c r="C108" s="601" t="s">
        <v>658</v>
      </c>
      <c r="D108" s="601"/>
      <c r="E108" s="400">
        <f>AnexoPRA!Q93</f>
        <v>0</v>
      </c>
      <c r="F108" s="518"/>
      <c r="G108" s="461"/>
      <c r="H108" s="601" t="s">
        <v>97</v>
      </c>
      <c r="I108" s="601"/>
      <c r="J108" s="717" t="str">
        <f>IF(Q104="1","95%",IF(Q104="2","75%",IF(Q104="3","65%","0%")))</f>
        <v>0%</v>
      </c>
      <c r="K108" s="717"/>
      <c r="L108" s="717"/>
      <c r="M108" s="717"/>
      <c r="N108" s="377"/>
      <c r="O108" s="461"/>
      <c r="P108" s="413" t="s">
        <v>282</v>
      </c>
      <c r="Q108" s="557">
        <f>IFERROR(E108*J108,"")</f>
        <v>0</v>
      </c>
      <c r="R108" s="557"/>
      <c r="S108" s="557"/>
      <c r="T108" s="557"/>
      <c r="U108" s="25"/>
      <c r="W108" s="125"/>
      <c r="X108" s="77"/>
      <c r="Y108" s="120"/>
      <c r="Z108" s="120"/>
      <c r="AA108" s="120"/>
    </row>
    <row r="109" spans="1:27" ht="5.0999999999999996" customHeight="1" x14ac:dyDescent="0.25">
      <c r="A109" s="24"/>
      <c r="B109" s="220"/>
      <c r="C109" s="511"/>
      <c r="D109" s="511"/>
      <c r="E109" s="508"/>
      <c r="F109" s="508"/>
      <c r="G109" s="508"/>
      <c r="H109" s="508"/>
      <c r="I109" s="508"/>
      <c r="J109" s="508"/>
      <c r="K109" s="508"/>
      <c r="L109" s="508"/>
      <c r="M109" s="508"/>
      <c r="N109" s="508"/>
      <c r="O109" s="508"/>
      <c r="P109" s="508"/>
      <c r="Q109" s="508"/>
      <c r="R109" s="508"/>
      <c r="S109" s="508"/>
      <c r="T109" s="508"/>
      <c r="U109" s="33"/>
      <c r="V109" s="80"/>
      <c r="X109" s="77"/>
      <c r="Y109" s="120"/>
      <c r="Z109" s="120"/>
      <c r="AA109" s="120"/>
    </row>
    <row r="110" spans="1:27" ht="22.5" customHeight="1" x14ac:dyDescent="0.25">
      <c r="A110" s="24"/>
      <c r="B110" s="219"/>
      <c r="C110" s="602" t="s">
        <v>349</v>
      </c>
      <c r="D110" s="602"/>
      <c r="E110" s="574">
        <f>AnexoPRA!E95</f>
        <v>0</v>
      </c>
      <c r="F110" s="574"/>
      <c r="G110" s="574"/>
      <c r="H110" s="574"/>
      <c r="I110" s="411"/>
      <c r="J110" s="602" t="s">
        <v>100</v>
      </c>
      <c r="K110" s="602"/>
      <c r="L110" s="602"/>
      <c r="M110" s="602"/>
      <c r="N110" s="574">
        <f>AnexoPRA!N95</f>
        <v>0</v>
      </c>
      <c r="O110" s="574"/>
      <c r="P110" s="574"/>
      <c r="Q110" s="574"/>
      <c r="R110" s="574"/>
      <c r="S110" s="574"/>
      <c r="T110" s="574"/>
      <c r="U110" s="25"/>
      <c r="X110" s="86"/>
      <c r="Y110" s="93"/>
      <c r="Z110" s="94"/>
      <c r="AA110" s="94"/>
    </row>
    <row r="111" spans="1:27" ht="19.5" customHeight="1" x14ac:dyDescent="0.25">
      <c r="A111" s="24"/>
      <c r="B111" s="219"/>
      <c r="C111" s="601" t="s">
        <v>184</v>
      </c>
      <c r="D111" s="601"/>
      <c r="E111" s="401">
        <f>AnexoPRA!E96</f>
        <v>0</v>
      </c>
      <c r="F111" s="377"/>
      <c r="G111" s="461"/>
      <c r="H111" s="602" t="s">
        <v>101</v>
      </c>
      <c r="I111" s="602"/>
      <c r="J111" s="572">
        <f>AnexoPRA!K96</f>
        <v>0</v>
      </c>
      <c r="K111" s="572"/>
      <c r="L111" s="572"/>
      <c r="M111" s="572"/>
      <c r="N111" s="377"/>
      <c r="O111" s="461"/>
      <c r="P111" s="413" t="s">
        <v>105</v>
      </c>
      <c r="Q111" s="578">
        <f>AnexoPRA!Q96</f>
        <v>0</v>
      </c>
      <c r="R111" s="578"/>
      <c r="S111" s="578"/>
      <c r="T111" s="578"/>
      <c r="U111" s="25"/>
      <c r="X111" s="86"/>
      <c r="Y111" s="93"/>
      <c r="Z111" s="94"/>
      <c r="AA111" s="94"/>
    </row>
    <row r="112" spans="1:27" ht="19.5" customHeight="1" x14ac:dyDescent="0.25">
      <c r="A112" s="24"/>
      <c r="B112" s="219"/>
      <c r="C112" s="601" t="s">
        <v>106</v>
      </c>
      <c r="D112" s="601"/>
      <c r="E112" s="401">
        <f>AnexoPRA!E97</f>
        <v>0</v>
      </c>
      <c r="F112" s="377"/>
      <c r="G112" s="461"/>
      <c r="H112" s="601" t="s">
        <v>107</v>
      </c>
      <c r="I112" s="601"/>
      <c r="J112" s="713">
        <f>AnexoPRA!K97</f>
        <v>0</v>
      </c>
      <c r="K112" s="713"/>
      <c r="L112" s="713"/>
      <c r="M112" s="401">
        <f>AnexoPRA!M97</f>
        <v>0</v>
      </c>
      <c r="N112" s="377"/>
      <c r="O112" s="461"/>
      <c r="P112" s="413" t="s">
        <v>95</v>
      </c>
      <c r="Q112" s="557" t="str">
        <f>IFERROR(_xlfn.IFS(AND(E111="Não friável",J111="Bom"),"3",AND(E111="Não friável",J111="Razoável"),"3",AND(E111="Não friável",J111="Mau",E112="Acessível"),"2",AND(E111="Não friável",J111="Mau",E112="Inacessível"),"3",AND(E111="Friável",Q111="Revestido",J111="Bom",E112="Inacessível"),"2",AND(E111="Friável",Q111="Revestido",J111="Bom",E112="Acessível"),"1",AND(E111="Friável",Q111="Revestido",J111="Razoável"),"1",AND(E111="Friável",Q111="Revestido",J111="Mau"),"1",AND(E111="Friável",Q111="Não revestido"),"1"),"")</f>
        <v/>
      </c>
      <c r="R112" s="557"/>
      <c r="S112" s="557"/>
      <c r="T112" s="557"/>
      <c r="U112" s="25"/>
      <c r="X112" s="119" t="e">
        <f>J112/$Y$120</f>
        <v>#DIV/0!</v>
      </c>
      <c r="Y112" s="121" t="str">
        <f>IF(Q112="1",X112,"0")</f>
        <v>0</v>
      </c>
      <c r="Z112" s="121" t="str">
        <f>IF(Q112="2",X112,"0")</f>
        <v>0</v>
      </c>
      <c r="AA112" s="121" t="str">
        <f>IF(Q112="3",X112,"0")</f>
        <v>0</v>
      </c>
    </row>
    <row r="113" spans="1:28" ht="19.5" customHeight="1" x14ac:dyDescent="0.25">
      <c r="A113" s="24"/>
      <c r="B113" s="219"/>
      <c r="C113" s="601" t="s">
        <v>286</v>
      </c>
      <c r="D113" s="601"/>
      <c r="E113" s="400">
        <f>AnexoPRA!H98</f>
        <v>0</v>
      </c>
      <c r="F113" s="377"/>
      <c r="G113" s="461"/>
      <c r="H113" s="410" t="s">
        <v>97</v>
      </c>
      <c r="I113" s="515"/>
      <c r="J113" s="622">
        <f>IF(Q112="1","100%",IF(Q112="2","80%",IF(Q112="3","70%",0)))</f>
        <v>0</v>
      </c>
      <c r="K113" s="622"/>
      <c r="L113" s="622"/>
      <c r="M113" s="622"/>
      <c r="N113" s="377"/>
      <c r="O113" s="461"/>
      <c r="P113" s="413" t="s">
        <v>283</v>
      </c>
      <c r="Q113" s="557">
        <f>IFERROR(E113*J113,0)</f>
        <v>0</v>
      </c>
      <c r="R113" s="557"/>
      <c r="S113" s="557"/>
      <c r="T113" s="557"/>
      <c r="U113" s="25"/>
      <c r="X113" s="77"/>
      <c r="Y113" s="120"/>
      <c r="Z113" s="120"/>
      <c r="AA113" s="120"/>
    </row>
    <row r="114" spans="1:28" ht="19.5" customHeight="1" x14ac:dyDescent="0.25">
      <c r="A114" s="24"/>
      <c r="B114" s="219"/>
      <c r="C114" s="410" t="s">
        <v>285</v>
      </c>
      <c r="D114" s="515"/>
      <c r="E114" s="400">
        <f>AnexoPRA!Q98</f>
        <v>0</v>
      </c>
      <c r="F114" s="377"/>
      <c r="G114" s="461"/>
      <c r="H114" s="410" t="s">
        <v>97</v>
      </c>
      <c r="I114" s="515"/>
      <c r="J114" s="622">
        <f>IF(Q112="1","100%",IF(Q112="2","80%",IF(Q112="3","70%",0)))</f>
        <v>0</v>
      </c>
      <c r="K114" s="622"/>
      <c r="L114" s="622"/>
      <c r="M114" s="622"/>
      <c r="N114" s="377"/>
      <c r="O114" s="461"/>
      <c r="P114" s="413" t="s">
        <v>284</v>
      </c>
      <c r="Q114" s="557">
        <f>IFERROR(E114*J114,"")</f>
        <v>0</v>
      </c>
      <c r="R114" s="557"/>
      <c r="S114" s="557"/>
      <c r="T114" s="557"/>
      <c r="U114" s="25"/>
      <c r="X114" s="77"/>
      <c r="Y114" s="120"/>
      <c r="Z114" s="120"/>
      <c r="AA114" s="120"/>
    </row>
    <row r="115" spans="1:28" ht="19.5" customHeight="1" x14ac:dyDescent="0.25">
      <c r="A115" s="24"/>
      <c r="B115" s="219"/>
      <c r="C115" s="410" t="s">
        <v>287</v>
      </c>
      <c r="D115" s="515"/>
      <c r="E115" s="400">
        <f>AnexoPRA!H99</f>
        <v>0</v>
      </c>
      <c r="F115" s="377"/>
      <c r="G115" s="461"/>
      <c r="H115" s="410" t="s">
        <v>97</v>
      </c>
      <c r="I115" s="515"/>
      <c r="J115" s="622">
        <f>IF(Q112="1","95%",IF(Q112="2","75%",IF(Q112="3","65%",0)))</f>
        <v>0</v>
      </c>
      <c r="K115" s="622"/>
      <c r="L115" s="622"/>
      <c r="M115" s="622"/>
      <c r="N115" s="377"/>
      <c r="O115" s="461"/>
      <c r="P115" s="413" t="s">
        <v>281</v>
      </c>
      <c r="Q115" s="557">
        <f>IFERROR(E115*J115,"")</f>
        <v>0</v>
      </c>
      <c r="R115" s="557"/>
      <c r="S115" s="557"/>
      <c r="T115" s="557"/>
      <c r="U115" s="25"/>
      <c r="X115" s="77"/>
      <c r="Y115" s="120"/>
      <c r="Z115" s="120"/>
      <c r="AA115" s="120"/>
    </row>
    <row r="116" spans="1:28" ht="19.5" customHeight="1" x14ac:dyDescent="0.25">
      <c r="A116" s="24"/>
      <c r="B116" s="219"/>
      <c r="C116" s="601" t="s">
        <v>658</v>
      </c>
      <c r="D116" s="601"/>
      <c r="E116" s="400">
        <f>AnexoPRA!Q99</f>
        <v>0</v>
      </c>
      <c r="F116" s="518"/>
      <c r="G116" s="461"/>
      <c r="H116" s="601" t="s">
        <v>97</v>
      </c>
      <c r="I116" s="601"/>
      <c r="J116" s="622">
        <f>IF(Q112="1","95%",IF(Q112="2","75%",IF(Q112="3","65%",0)))</f>
        <v>0</v>
      </c>
      <c r="K116" s="622"/>
      <c r="L116" s="622"/>
      <c r="M116" s="622"/>
      <c r="N116" s="377"/>
      <c r="O116" s="461"/>
      <c r="P116" s="413" t="s">
        <v>282</v>
      </c>
      <c r="Q116" s="557">
        <f>IFERROR(E116*J116,"")</f>
        <v>0</v>
      </c>
      <c r="R116" s="557"/>
      <c r="S116" s="557"/>
      <c r="T116" s="557"/>
      <c r="U116" s="25"/>
      <c r="W116" s="125"/>
      <c r="X116" s="77"/>
      <c r="Y116" s="120"/>
      <c r="Z116" s="120"/>
      <c r="AA116" s="120"/>
    </row>
    <row r="117" spans="1:28" ht="5.0999999999999996" customHeight="1" x14ac:dyDescent="0.25">
      <c r="A117" s="24"/>
      <c r="B117" s="220"/>
      <c r="C117" s="520"/>
      <c r="D117" s="511"/>
      <c r="E117" s="508"/>
      <c r="F117" s="508"/>
      <c r="G117" s="508"/>
      <c r="H117" s="508"/>
      <c r="I117" s="508"/>
      <c r="J117" s="508"/>
      <c r="K117" s="508"/>
      <c r="L117" s="508"/>
      <c r="M117" s="508"/>
      <c r="N117" s="508"/>
      <c r="O117" s="508"/>
      <c r="P117" s="508"/>
      <c r="Q117" s="508"/>
      <c r="R117" s="508"/>
      <c r="S117" s="508"/>
      <c r="T117" s="508"/>
      <c r="U117" s="33"/>
      <c r="V117" s="80"/>
      <c r="X117" s="77"/>
      <c r="Y117" s="120"/>
      <c r="Z117" s="120"/>
      <c r="AA117" s="120"/>
    </row>
    <row r="118" spans="1:28" ht="5.0999999999999996" customHeight="1" x14ac:dyDescent="0.25">
      <c r="A118" s="26"/>
      <c r="B118" s="221"/>
      <c r="C118" s="221"/>
      <c r="D118" s="221"/>
      <c r="E118" s="27"/>
      <c r="F118" s="27"/>
      <c r="G118" s="27"/>
      <c r="H118" s="27"/>
      <c r="I118" s="27"/>
      <c r="J118" s="27"/>
      <c r="K118" s="27"/>
      <c r="L118" s="27"/>
      <c r="M118" s="27"/>
      <c r="N118" s="27"/>
      <c r="O118" s="27"/>
      <c r="P118" s="27"/>
      <c r="Q118" s="27"/>
      <c r="R118" s="27"/>
      <c r="S118" s="27"/>
      <c r="T118" s="27"/>
      <c r="U118" s="28"/>
      <c r="X118" s="88"/>
      <c r="Y118" s="95"/>
      <c r="Z118" s="95"/>
      <c r="AA118" s="95"/>
    </row>
    <row r="119" spans="1:28" s="1" customFormat="1" ht="21.95" customHeight="1" x14ac:dyDescent="0.25">
      <c r="B119" s="719" t="s">
        <v>379</v>
      </c>
      <c r="C119" s="719"/>
      <c r="D119" s="719"/>
      <c r="E119" s="719"/>
      <c r="F119" s="719"/>
      <c r="G119" s="719"/>
      <c r="H119" s="719"/>
      <c r="I119" s="719"/>
      <c r="J119" s="719"/>
      <c r="K119" s="719"/>
      <c r="L119" s="719"/>
      <c r="M119" s="719"/>
      <c r="N119" s="719"/>
      <c r="O119" s="719"/>
      <c r="P119" s="719"/>
      <c r="Q119" s="719"/>
      <c r="R119" s="719"/>
      <c r="S119" s="719"/>
      <c r="T119" s="719"/>
      <c r="U119" s="42"/>
      <c r="V119" s="43"/>
      <c r="W119" s="97" t="s">
        <v>250</v>
      </c>
      <c r="X119" s="87" t="e">
        <f>SUM(X64:X116)</f>
        <v>#DIV/0!</v>
      </c>
      <c r="Y119" s="96">
        <f>SUM(Y64:Y117)</f>
        <v>0</v>
      </c>
      <c r="Z119" s="96">
        <f>SUM(Z64:Z117)</f>
        <v>0</v>
      </c>
      <c r="AA119" s="96">
        <f>SUM(AA64:AA117)</f>
        <v>0</v>
      </c>
      <c r="AB119" s="78" t="e">
        <f>(Y119+Z119+AA119)-X119</f>
        <v>#DIV/0!</v>
      </c>
    </row>
    <row r="120" spans="1:28" ht="21.95" customHeight="1" x14ac:dyDescent="0.25">
      <c r="B120" s="34"/>
      <c r="C120" s="405" t="s">
        <v>240</v>
      </c>
      <c r="D120" s="68"/>
      <c r="E120" s="68"/>
      <c r="F120" s="68"/>
      <c r="X120" s="82" t="s">
        <v>245</v>
      </c>
      <c r="Y120" s="98">
        <f>J64+J72+J80+J88+J96+J104+J112</f>
        <v>0</v>
      </c>
    </row>
    <row r="121" spans="1:28" ht="5.0999999999999996" customHeight="1" x14ac:dyDescent="0.25">
      <c r="A121" s="21"/>
      <c r="B121" s="22"/>
      <c r="C121" s="22"/>
      <c r="D121" s="22"/>
      <c r="E121" s="22"/>
      <c r="F121" s="22"/>
      <c r="G121" s="22"/>
      <c r="H121" s="22"/>
      <c r="I121" s="22"/>
      <c r="J121" s="22"/>
      <c r="K121" s="22"/>
      <c r="L121" s="22"/>
      <c r="M121" s="22"/>
      <c r="N121" s="22"/>
      <c r="O121" s="22"/>
      <c r="P121" s="22"/>
      <c r="Q121" s="22"/>
      <c r="R121" s="22"/>
      <c r="S121" s="22"/>
      <c r="T121" s="22"/>
      <c r="U121" s="23"/>
      <c r="X121" s="99"/>
      <c r="Y121" s="100"/>
    </row>
    <row r="122" spans="1:28" ht="26.25" customHeight="1" x14ac:dyDescent="0.25">
      <c r="A122" s="24"/>
      <c r="B122" s="219"/>
      <c r="C122" s="473" t="s">
        <v>193</v>
      </c>
      <c r="D122" s="521"/>
      <c r="E122" s="387"/>
      <c r="F122" s="508"/>
      <c r="G122" s="522"/>
      <c r="H122" s="522"/>
      <c r="I122" s="508"/>
      <c r="J122" s="523"/>
      <c r="K122" s="523"/>
      <c r="L122" s="523"/>
      <c r="M122" s="523"/>
      <c r="N122" s="508"/>
      <c r="O122" s="508"/>
      <c r="P122" s="521"/>
      <c r="Q122" s="466"/>
      <c r="R122" s="466"/>
      <c r="S122" s="466"/>
      <c r="T122" s="466"/>
      <c r="U122" s="33"/>
      <c r="V122" s="80"/>
      <c r="X122" s="79"/>
      <c r="Y122" s="77"/>
      <c r="Z122" s="77"/>
      <c r="AA122" s="77"/>
    </row>
    <row r="123" spans="1:28" ht="21.95" customHeight="1" x14ac:dyDescent="0.25">
      <c r="A123" s="24"/>
      <c r="B123" s="220"/>
      <c r="C123" s="510" t="s">
        <v>412</v>
      </c>
      <c r="D123" s="725" t="str">
        <f>Y123</f>
        <v/>
      </c>
      <c r="E123" s="725"/>
      <c r="F123" s="725"/>
      <c r="G123" s="524"/>
      <c r="H123" s="523"/>
      <c r="I123" s="513"/>
      <c r="J123" s="377"/>
      <c r="K123" s="513"/>
      <c r="L123" s="513"/>
      <c r="M123" s="513"/>
      <c r="N123" s="513"/>
      <c r="O123" s="513"/>
      <c r="P123" s="522"/>
      <c r="Q123" s="377"/>
      <c r="R123" s="518"/>
      <c r="S123" s="518"/>
      <c r="T123" s="518"/>
      <c r="U123" s="33"/>
      <c r="V123" s="80"/>
      <c r="W123" s="716" t="s">
        <v>251</v>
      </c>
      <c r="X123" s="716"/>
      <c r="Y123" s="83" t="str">
        <f>IF(Y119&gt;=0.5,1,IF(Z119&gt;=0.5,2,IF(AA119&gt;=0.5,3,"")))</f>
        <v/>
      </c>
    </row>
    <row r="124" spans="1:28" ht="18.75" customHeight="1" x14ac:dyDescent="0.25">
      <c r="A124" s="24"/>
      <c r="B124" s="220"/>
      <c r="C124" s="525" t="s">
        <v>659</v>
      </c>
      <c r="D124" s="726">
        <f>E27</f>
        <v>0</v>
      </c>
      <c r="E124" s="726"/>
      <c r="F124" s="726"/>
      <c r="G124" s="523"/>
      <c r="H124" s="699" t="s">
        <v>408</v>
      </c>
      <c r="I124" s="699"/>
      <c r="J124" s="700">
        <f>IF(D124=0,0,IF(D123=1,"100%",IF(D123=2,"100%",IF(D123=3,"100%",0))))</f>
        <v>0</v>
      </c>
      <c r="K124" s="700"/>
      <c r="L124" s="700"/>
      <c r="M124" s="700"/>
      <c r="N124" s="700"/>
      <c r="O124" s="513"/>
      <c r="P124" s="412" t="s">
        <v>660</v>
      </c>
      <c r="Q124" s="698">
        <f>IFERROR(D124*J124,"")</f>
        <v>0</v>
      </c>
      <c r="R124" s="698"/>
      <c r="S124" s="698"/>
      <c r="T124" s="698"/>
      <c r="U124" s="33"/>
      <c r="V124" s="80"/>
    </row>
    <row r="125" spans="1:28" ht="26.25" customHeight="1" x14ac:dyDescent="0.25">
      <c r="A125" s="24"/>
      <c r="B125" s="219"/>
      <c r="C125" s="473" t="s">
        <v>182</v>
      </c>
      <c r="D125" s="521"/>
      <c r="E125" s="387"/>
      <c r="F125" s="508"/>
      <c r="G125" s="522"/>
      <c r="H125" s="522"/>
      <c r="I125" s="511"/>
      <c r="J125" s="526"/>
      <c r="K125" s="526"/>
      <c r="L125" s="526"/>
      <c r="M125" s="526"/>
      <c r="N125" s="511"/>
      <c r="O125" s="511"/>
      <c r="P125" s="521"/>
      <c r="Q125" s="466"/>
      <c r="R125" s="466"/>
      <c r="S125" s="466"/>
      <c r="T125" s="466"/>
      <c r="U125" s="33"/>
      <c r="V125" s="80"/>
    </row>
    <row r="126" spans="1:28" ht="18.75" customHeight="1" x14ac:dyDescent="0.25">
      <c r="A126" s="24"/>
      <c r="B126" s="220"/>
      <c r="C126" s="510" t="s">
        <v>659</v>
      </c>
      <c r="D126" s="698">
        <f>E65+E73+E81+E89+E97+E105+E113</f>
        <v>0</v>
      </c>
      <c r="E126" s="724"/>
      <c r="F126" s="724"/>
      <c r="G126" s="523"/>
      <c r="H126" s="699" t="s">
        <v>408</v>
      </c>
      <c r="I126" s="699"/>
      <c r="J126" s="700">
        <f>IFERROR(Q126/D126,0)</f>
        <v>0</v>
      </c>
      <c r="K126" s="700"/>
      <c r="L126" s="700"/>
      <c r="M126" s="700"/>
      <c r="N126" s="700"/>
      <c r="O126" s="513"/>
      <c r="P126" s="412" t="s">
        <v>660</v>
      </c>
      <c r="Q126" s="723">
        <f>IFERROR(Q65+Q73+Q81+Q89+Q97+Q105+Q113,0)</f>
        <v>0</v>
      </c>
      <c r="R126" s="723"/>
      <c r="S126" s="723"/>
      <c r="T126" s="723"/>
      <c r="U126" s="33"/>
      <c r="V126" s="80"/>
      <c r="X126" s="234">
        <f>D126-E30</f>
        <v>0</v>
      </c>
      <c r="Y126" s="234">
        <f>Q126-Q30</f>
        <v>0</v>
      </c>
    </row>
    <row r="127" spans="1:28" ht="27" customHeight="1" x14ac:dyDescent="0.25">
      <c r="A127" s="24"/>
      <c r="B127" s="219"/>
      <c r="C127" s="473" t="s">
        <v>243</v>
      </c>
      <c r="D127" s="521"/>
      <c r="E127" s="387"/>
      <c r="F127" s="508"/>
      <c r="G127" s="522"/>
      <c r="H127" s="522"/>
      <c r="I127" s="511"/>
      <c r="J127" s="526"/>
      <c r="K127" s="526"/>
      <c r="L127" s="526"/>
      <c r="M127" s="526"/>
      <c r="N127" s="511"/>
      <c r="O127" s="511"/>
      <c r="P127" s="521"/>
      <c r="Q127" s="466"/>
      <c r="R127" s="466"/>
      <c r="S127" s="466"/>
      <c r="T127" s="466"/>
      <c r="U127" s="33"/>
      <c r="V127" s="80"/>
    </row>
    <row r="128" spans="1:28" ht="18.75" customHeight="1" x14ac:dyDescent="0.25">
      <c r="A128" s="24"/>
      <c r="B128" s="220"/>
      <c r="C128" s="510" t="s">
        <v>659</v>
      </c>
      <c r="D128" s="698">
        <f>E66+E74+E82+E90+E98+E106+E114</f>
        <v>0</v>
      </c>
      <c r="E128" s="724"/>
      <c r="F128" s="724"/>
      <c r="G128" s="527"/>
      <c r="H128" s="699" t="s">
        <v>408</v>
      </c>
      <c r="I128" s="699"/>
      <c r="J128" s="700">
        <f>IFERROR(Q128/D128,0)</f>
        <v>0</v>
      </c>
      <c r="K128" s="700"/>
      <c r="L128" s="700"/>
      <c r="M128" s="700"/>
      <c r="N128" s="700"/>
      <c r="O128" s="513"/>
      <c r="P128" s="412" t="s">
        <v>660</v>
      </c>
      <c r="Q128" s="698">
        <f>IFERROR(Q66+Q74+Q82+Q90+Q98+Q106+Q114,0)</f>
        <v>0</v>
      </c>
      <c r="R128" s="698"/>
      <c r="S128" s="698"/>
      <c r="T128" s="698"/>
      <c r="U128" s="33"/>
      <c r="V128" s="80"/>
      <c r="X128" s="234">
        <f>D128-E33</f>
        <v>0</v>
      </c>
      <c r="Y128" s="234">
        <f>Q128-Q33</f>
        <v>0</v>
      </c>
    </row>
    <row r="129" spans="1:26" ht="26.25" customHeight="1" x14ac:dyDescent="0.25">
      <c r="A129" s="24"/>
      <c r="B129" s="219"/>
      <c r="C129" s="473" t="s">
        <v>183</v>
      </c>
      <c r="D129" s="521"/>
      <c r="E129" s="387"/>
      <c r="F129" s="508"/>
      <c r="G129" s="522"/>
      <c r="H129" s="522"/>
      <c r="I129" s="511"/>
      <c r="J129" s="526"/>
      <c r="K129" s="526"/>
      <c r="L129" s="526"/>
      <c r="M129" s="526"/>
      <c r="N129" s="511"/>
      <c r="O129" s="511"/>
      <c r="P129" s="521"/>
      <c r="Q129" s="466"/>
      <c r="R129" s="466"/>
      <c r="S129" s="466"/>
      <c r="T129" s="466"/>
      <c r="U129" s="33"/>
      <c r="V129" s="80"/>
      <c r="X129" s="81"/>
    </row>
    <row r="130" spans="1:26" ht="18" customHeight="1" x14ac:dyDescent="0.25">
      <c r="A130" s="24"/>
      <c r="B130" s="220"/>
      <c r="C130" s="510" t="s">
        <v>659</v>
      </c>
      <c r="D130" s="698">
        <f>E67+E75+E83+E91+E99+E107+E115</f>
        <v>0</v>
      </c>
      <c r="E130" s="724"/>
      <c r="F130" s="724"/>
      <c r="G130" s="524"/>
      <c r="H130" s="699" t="s">
        <v>408</v>
      </c>
      <c r="I130" s="699"/>
      <c r="J130" s="700">
        <f>IFERROR(Q130/D130,0)</f>
        <v>0</v>
      </c>
      <c r="K130" s="700"/>
      <c r="L130" s="700"/>
      <c r="M130" s="700"/>
      <c r="N130" s="700"/>
      <c r="O130" s="513"/>
      <c r="P130" s="412" t="s">
        <v>660</v>
      </c>
      <c r="Q130" s="698">
        <f>IFERROR(Q67+Q75+Q83+Q91+Q99+Q107+Q115,0)</f>
        <v>0</v>
      </c>
      <c r="R130" s="698"/>
      <c r="S130" s="698"/>
      <c r="T130" s="698"/>
      <c r="U130" s="33"/>
      <c r="V130" s="80"/>
      <c r="X130" s="234">
        <f>D130-E36</f>
        <v>0</v>
      </c>
      <c r="Y130" s="234">
        <f>Q130-Q36</f>
        <v>0</v>
      </c>
    </row>
    <row r="131" spans="1:26" ht="26.25" customHeight="1" x14ac:dyDescent="0.25">
      <c r="A131" s="24"/>
      <c r="B131" s="219"/>
      <c r="C131" s="473" t="s">
        <v>359</v>
      </c>
      <c r="D131" s="521"/>
      <c r="E131" s="387"/>
      <c r="F131" s="508"/>
      <c r="G131" s="522"/>
      <c r="H131" s="522"/>
      <c r="I131" s="511"/>
      <c r="J131" s="526"/>
      <c r="K131" s="526"/>
      <c r="L131" s="526"/>
      <c r="M131" s="526"/>
      <c r="N131" s="511"/>
      <c r="O131" s="511"/>
      <c r="P131" s="521"/>
      <c r="Q131" s="466"/>
      <c r="R131" s="466"/>
      <c r="S131" s="466"/>
      <c r="T131" s="466"/>
      <c r="U131" s="33"/>
      <c r="V131" s="80"/>
      <c r="X131" s="81"/>
    </row>
    <row r="132" spans="1:26" ht="18.75" customHeight="1" x14ac:dyDescent="0.25">
      <c r="A132" s="24"/>
      <c r="B132" s="220"/>
      <c r="C132" s="510" t="s">
        <v>659</v>
      </c>
      <c r="D132" s="698">
        <f>E68+E76+E84+E92+E100+E108+E116</f>
        <v>0</v>
      </c>
      <c r="E132" s="724"/>
      <c r="F132" s="724"/>
      <c r="G132" s="528"/>
      <c r="H132" s="699" t="s">
        <v>408</v>
      </c>
      <c r="I132" s="699"/>
      <c r="J132" s="700">
        <f>IFERROR(Q132/D132,0)</f>
        <v>0</v>
      </c>
      <c r="K132" s="700"/>
      <c r="L132" s="700"/>
      <c r="M132" s="700"/>
      <c r="N132" s="700"/>
      <c r="O132" s="513"/>
      <c r="P132" s="412" t="s">
        <v>660</v>
      </c>
      <c r="Q132" s="698">
        <f>IFERROR(Q68+Q76+Q84+Q92+Q100+Q108+Q116,0)</f>
        <v>0</v>
      </c>
      <c r="R132" s="698"/>
      <c r="S132" s="698"/>
      <c r="T132" s="698"/>
      <c r="U132" s="33"/>
      <c r="V132" s="80"/>
      <c r="X132" s="234">
        <f>D132-E39</f>
        <v>0</v>
      </c>
      <c r="Y132" s="234">
        <f>Q132-Q39</f>
        <v>0</v>
      </c>
    </row>
    <row r="133" spans="1:26" ht="39.950000000000003" customHeight="1" x14ac:dyDescent="0.25">
      <c r="A133" s="24"/>
      <c r="B133" s="219"/>
      <c r="C133" s="473" t="s">
        <v>244</v>
      </c>
      <c r="D133" s="521"/>
      <c r="E133" s="387"/>
      <c r="F133" s="508"/>
      <c r="G133" s="522"/>
      <c r="H133" s="522"/>
      <c r="I133" s="511"/>
      <c r="J133" s="529"/>
      <c r="K133" s="529"/>
      <c r="L133" s="529"/>
      <c r="M133" s="529"/>
      <c r="N133" s="530"/>
      <c r="O133" s="511"/>
      <c r="P133" s="521"/>
      <c r="Q133" s="466"/>
      <c r="R133" s="466"/>
      <c r="S133" s="466"/>
      <c r="T133" s="466"/>
      <c r="U133" s="33"/>
      <c r="V133" s="80"/>
      <c r="X133" s="81"/>
    </row>
    <row r="134" spans="1:26" ht="18" customHeight="1" x14ac:dyDescent="0.25">
      <c r="A134" s="24"/>
      <c r="B134" s="219"/>
      <c r="C134" s="531"/>
      <c r="D134" s="521"/>
      <c r="E134" s="387"/>
      <c r="F134" s="508"/>
      <c r="G134" s="522"/>
      <c r="H134" s="602" t="s">
        <v>661</v>
      </c>
      <c r="I134" s="602"/>
      <c r="J134" s="602"/>
      <c r="K134" s="602"/>
      <c r="L134" s="694" t="str">
        <f>IFERROR(ROUNDUP(X139,0)/100,"0%")</f>
        <v>0%</v>
      </c>
      <c r="M134" s="694"/>
      <c r="N134" s="694"/>
      <c r="O134" s="511"/>
      <c r="P134" s="521"/>
      <c r="Q134" s="466"/>
      <c r="R134" s="466"/>
      <c r="S134" s="466"/>
      <c r="T134" s="466"/>
      <c r="U134" s="33"/>
      <c r="V134" s="80"/>
      <c r="X134" s="81"/>
    </row>
    <row r="135" spans="1:26" ht="30" customHeight="1" x14ac:dyDescent="0.25">
      <c r="A135" s="24"/>
      <c r="B135" s="220"/>
      <c r="C135" s="532" t="s">
        <v>662</v>
      </c>
      <c r="D135" s="571">
        <f>D124+D126+D128+D130+D132</f>
        <v>0</v>
      </c>
      <c r="E135" s="571"/>
      <c r="F135" s="571"/>
      <c r="G135" s="377"/>
      <c r="H135" s="616" t="s">
        <v>407</v>
      </c>
      <c r="I135" s="616"/>
      <c r="J135" s="659" t="str">
        <f>Parecer!O63</f>
        <v>0%</v>
      </c>
      <c r="K135" s="659"/>
      <c r="L135" s="659"/>
      <c r="M135" s="659"/>
      <c r="N135" s="659"/>
      <c r="O135" s="411"/>
      <c r="P135" s="533" t="s">
        <v>663</v>
      </c>
      <c r="Q135" s="571">
        <f>D135*J135</f>
        <v>0</v>
      </c>
      <c r="R135" s="571"/>
      <c r="S135" s="571"/>
      <c r="T135" s="571"/>
      <c r="U135" s="25"/>
      <c r="X135" s="235">
        <f>D135-J19</f>
        <v>0</v>
      </c>
      <c r="Y135" s="234">
        <f>Q135-J20</f>
        <v>0</v>
      </c>
      <c r="Z135" s="41">
        <f>J135-R20</f>
        <v>0</v>
      </c>
    </row>
    <row r="136" spans="1:26" ht="3.75" customHeight="1" x14ac:dyDescent="0.25">
      <c r="A136" s="24"/>
      <c r="B136" s="220"/>
      <c r="C136" s="534"/>
      <c r="D136" s="475"/>
      <c r="E136" s="710"/>
      <c r="F136" s="710"/>
      <c r="G136" s="711"/>
      <c r="H136" s="377"/>
      <c r="I136" s="721"/>
      <c r="J136" s="721"/>
      <c r="K136" s="721"/>
      <c r="L136" s="721"/>
      <c r="M136" s="721"/>
      <c r="N136" s="721"/>
      <c r="O136" s="722"/>
      <c r="P136" s="475"/>
      <c r="Q136" s="377"/>
      <c r="R136" s="377"/>
      <c r="S136" s="377"/>
      <c r="T136" s="377"/>
      <c r="U136" s="25"/>
    </row>
    <row r="137" spans="1:26" s="1" customFormat="1" ht="22.5" customHeight="1" x14ac:dyDescent="0.25">
      <c r="A137" s="13"/>
      <c r="B137" s="36"/>
      <c r="C137" s="419" t="s">
        <v>195</v>
      </c>
      <c r="D137" s="408"/>
      <c r="E137" s="408"/>
      <c r="F137" s="408"/>
      <c r="G137" s="408"/>
      <c r="H137" s="408"/>
      <c r="I137" s="408"/>
      <c r="J137" s="408"/>
      <c r="K137" s="408"/>
      <c r="L137" s="408"/>
      <c r="M137" s="408"/>
      <c r="N137" s="408"/>
      <c r="O137" s="408"/>
      <c r="P137" s="408"/>
      <c r="Q137" s="408"/>
      <c r="R137" s="408"/>
      <c r="S137" s="408"/>
      <c r="T137" s="408"/>
      <c r="U137" s="14"/>
    </row>
    <row r="138" spans="1:26" s="1" customFormat="1" ht="82.5" customHeight="1" x14ac:dyDescent="0.25">
      <c r="A138" s="13"/>
      <c r="C138" s="584"/>
      <c r="D138" s="584"/>
      <c r="E138" s="584"/>
      <c r="F138" s="584"/>
      <c r="G138" s="584"/>
      <c r="H138" s="584"/>
      <c r="I138" s="584"/>
      <c r="J138" s="584"/>
      <c r="K138" s="584"/>
      <c r="L138" s="584"/>
      <c r="M138" s="584"/>
      <c r="N138" s="584"/>
      <c r="O138" s="584"/>
      <c r="P138" s="584"/>
      <c r="Q138" s="584"/>
      <c r="R138" s="584"/>
      <c r="S138" s="584"/>
      <c r="T138" s="584"/>
      <c r="U138" s="14"/>
      <c r="W138" s="236" t="s">
        <v>417</v>
      </c>
      <c r="X138" s="218">
        <f>Q124+Q126+Q128+Q130+Q132</f>
        <v>0</v>
      </c>
      <c r="Y138" s="234">
        <f>X138-J20</f>
        <v>0</v>
      </c>
    </row>
    <row r="139" spans="1:26" s="53" customFormat="1" ht="9" customHeight="1" x14ac:dyDescent="0.25">
      <c r="A139" s="60"/>
      <c r="C139" s="36"/>
      <c r="D139" s="138"/>
      <c r="E139" s="139"/>
      <c r="F139" s="140"/>
      <c r="G139" s="140"/>
      <c r="H139" s="140"/>
      <c r="I139" s="712"/>
      <c r="J139" s="712"/>
      <c r="K139" s="51"/>
      <c r="L139" s="706"/>
      <c r="M139" s="706"/>
      <c r="N139" s="706"/>
      <c r="O139" s="706"/>
      <c r="P139" s="706"/>
      <c r="Q139" s="706"/>
      <c r="R139" s="706"/>
      <c r="S139" s="706"/>
      <c r="T139" s="706"/>
      <c r="U139" s="61"/>
      <c r="V139" s="106"/>
      <c r="W139" s="237" t="s">
        <v>418</v>
      </c>
      <c r="X139" s="225" t="str">
        <f>IFERROR((X138/D135)*100,"")</f>
        <v/>
      </c>
    </row>
    <row r="140" spans="1:26" s="53" customFormat="1" ht="37.5" customHeight="1" x14ac:dyDescent="0.25">
      <c r="A140" s="60"/>
      <c r="C140" s="36"/>
      <c r="D140" s="138"/>
      <c r="E140" s="139"/>
      <c r="F140" s="140"/>
      <c r="G140" s="140"/>
      <c r="H140" s="140"/>
      <c r="I140" s="657" t="s">
        <v>513</v>
      </c>
      <c r="J140" s="657"/>
      <c r="K140" s="657"/>
      <c r="L140" s="707"/>
      <c r="M140" s="708"/>
      <c r="N140" s="708"/>
      <c r="O140" s="708"/>
      <c r="P140" s="708"/>
      <c r="Q140" s="708"/>
      <c r="R140" s="708"/>
      <c r="S140" s="708"/>
      <c r="T140" s="709"/>
      <c r="U140" s="61"/>
      <c r="V140" s="106"/>
      <c r="W140" s="239"/>
      <c r="Z140" s="41">
        <f>L134-R20</f>
        <v>0</v>
      </c>
    </row>
    <row r="141" spans="1:26" s="53" customFormat="1" ht="18.75" hidden="1" customHeight="1" x14ac:dyDescent="0.25">
      <c r="A141" s="60"/>
      <c r="C141" s="36"/>
      <c r="D141" s="138"/>
      <c r="E141" s="139"/>
      <c r="F141" s="140"/>
      <c r="G141" s="140"/>
      <c r="H141" s="140"/>
      <c r="J141" s="39"/>
      <c r="K141" s="39"/>
      <c r="L141" s="706"/>
      <c r="M141" s="706"/>
      <c r="N141" s="706"/>
      <c r="O141" s="706"/>
      <c r="P141" s="706"/>
      <c r="Q141" s="706"/>
      <c r="R141" s="706"/>
      <c r="S141" s="706"/>
      <c r="T141" s="706"/>
      <c r="U141" s="61"/>
      <c r="V141" s="106"/>
    </row>
    <row r="142" spans="1:26" s="53" customFormat="1" ht="37.5" hidden="1" customHeight="1" x14ac:dyDescent="0.25">
      <c r="A142" s="60"/>
      <c r="C142" s="36"/>
      <c r="D142" s="138"/>
      <c r="E142" s="139"/>
      <c r="F142" s="140"/>
      <c r="G142" s="140"/>
      <c r="H142" s="140"/>
      <c r="J142" s="39"/>
      <c r="K142" s="39"/>
      <c r="L142" s="707"/>
      <c r="M142" s="708"/>
      <c r="N142" s="708"/>
      <c r="O142" s="708"/>
      <c r="P142" s="708"/>
      <c r="Q142" s="708"/>
      <c r="R142" s="708"/>
      <c r="S142" s="708"/>
      <c r="T142" s="709"/>
      <c r="U142" s="61"/>
      <c r="V142" s="106"/>
    </row>
    <row r="143" spans="1:26" s="53" customFormat="1" ht="5.0999999999999996" customHeight="1" x14ac:dyDescent="0.25">
      <c r="A143" s="60"/>
      <c r="C143" s="51"/>
      <c r="D143" s="51"/>
      <c r="E143" s="51"/>
      <c r="Q143" s="141"/>
      <c r="R143" s="141"/>
      <c r="S143" s="141"/>
      <c r="U143" s="61"/>
    </row>
    <row r="144" spans="1:26" ht="5.0999999999999996" customHeight="1" x14ac:dyDescent="0.25">
      <c r="A144" s="26"/>
      <c r="B144" s="27"/>
      <c r="C144" s="27"/>
      <c r="D144" s="27"/>
      <c r="E144" s="27"/>
      <c r="F144" s="27"/>
      <c r="G144" s="27"/>
      <c r="H144" s="27"/>
      <c r="I144" s="27"/>
      <c r="J144" s="27"/>
      <c r="K144" s="27"/>
      <c r="L144" s="27"/>
      <c r="M144" s="27"/>
      <c r="N144" s="27"/>
      <c r="O144" s="27"/>
      <c r="P144" s="27"/>
      <c r="Q144" s="27"/>
      <c r="R144" s="27"/>
      <c r="S144" s="27"/>
      <c r="T144" s="27"/>
      <c r="U144" s="28"/>
    </row>
    <row r="145" spans="2:20" ht="21.95" customHeight="1" x14ac:dyDescent="0.25">
      <c r="B145" s="720" t="s">
        <v>383</v>
      </c>
      <c r="C145" s="720"/>
      <c r="D145" s="720"/>
      <c r="E145" s="720"/>
      <c r="F145" s="720"/>
      <c r="G145" s="720"/>
      <c r="H145" s="720"/>
      <c r="I145" s="720"/>
      <c r="J145" s="720"/>
      <c r="K145" s="720"/>
      <c r="L145" s="720"/>
      <c r="M145" s="720"/>
      <c r="N145" s="720"/>
      <c r="O145" s="720"/>
      <c r="P145" s="720"/>
      <c r="Q145" s="720"/>
      <c r="R145" s="720"/>
      <c r="S145" s="720"/>
      <c r="T145" s="720"/>
    </row>
  </sheetData>
  <sheetProtection algorithmName="SHA-512" hashValue="4ga/Qvv5KlPFDHpM2apCJqgo6gRtsn+dDqdqd3BCHO1s9O97FxPLDCo4YBNyxNTCSkCmh088P26zEEhQMDkONg==" saltValue="Rbj0YdizbzbGytWjEgF1WA==" spinCount="100000" sheet="1" selectLockedCells="1"/>
  <mergeCells count="294">
    <mergeCell ref="K27:M27"/>
    <mergeCell ref="I140:K140"/>
    <mergeCell ref="J126:N126"/>
    <mergeCell ref="D128:F128"/>
    <mergeCell ref="H128:I128"/>
    <mergeCell ref="J128:N128"/>
    <mergeCell ref="Q116:T116"/>
    <mergeCell ref="C111:D111"/>
    <mergeCell ref="H111:I111"/>
    <mergeCell ref="J111:M111"/>
    <mergeCell ref="J132:N132"/>
    <mergeCell ref="L140:T140"/>
    <mergeCell ref="E110:H110"/>
    <mergeCell ref="J110:M110"/>
    <mergeCell ref="N110:T110"/>
    <mergeCell ref="Q106:T106"/>
    <mergeCell ref="J107:M107"/>
    <mergeCell ref="Q107:T107"/>
    <mergeCell ref="C108:D108"/>
    <mergeCell ref="H108:I108"/>
    <mergeCell ref="J108:M108"/>
    <mergeCell ref="Q108:T108"/>
    <mergeCell ref="C110:D110"/>
    <mergeCell ref="C105:D105"/>
    <mergeCell ref="B145:T145"/>
    <mergeCell ref="I136:O136"/>
    <mergeCell ref="Q126:T126"/>
    <mergeCell ref="Q128:T128"/>
    <mergeCell ref="C138:T138"/>
    <mergeCell ref="D126:F126"/>
    <mergeCell ref="Q113:T113"/>
    <mergeCell ref="D123:F123"/>
    <mergeCell ref="D124:F124"/>
    <mergeCell ref="H124:I124"/>
    <mergeCell ref="J124:N124"/>
    <mergeCell ref="Q124:T124"/>
    <mergeCell ref="D135:F135"/>
    <mergeCell ref="H135:I135"/>
    <mergeCell ref="J135:N135"/>
    <mergeCell ref="Q135:T135"/>
    <mergeCell ref="H134:K134"/>
    <mergeCell ref="L134:N134"/>
    <mergeCell ref="H126:I126"/>
    <mergeCell ref="D130:F130"/>
    <mergeCell ref="H130:I130"/>
    <mergeCell ref="J130:N130"/>
    <mergeCell ref="D132:F132"/>
    <mergeCell ref="H132:I132"/>
    <mergeCell ref="B1:T1"/>
    <mergeCell ref="B119:T119"/>
    <mergeCell ref="N102:T102"/>
    <mergeCell ref="C103:D103"/>
    <mergeCell ref="H103:I103"/>
    <mergeCell ref="J103:M103"/>
    <mergeCell ref="Q103:T103"/>
    <mergeCell ref="C104:D104"/>
    <mergeCell ref="H104:I104"/>
    <mergeCell ref="J104:L104"/>
    <mergeCell ref="Q104:T104"/>
    <mergeCell ref="J114:M114"/>
    <mergeCell ref="Q114:T114"/>
    <mergeCell ref="J115:M115"/>
    <mergeCell ref="Q115:T115"/>
    <mergeCell ref="C116:D116"/>
    <mergeCell ref="H116:I116"/>
    <mergeCell ref="C112:D112"/>
    <mergeCell ref="H112:I112"/>
    <mergeCell ref="J112:L112"/>
    <mergeCell ref="Q112:T112"/>
    <mergeCell ref="C113:D113"/>
    <mergeCell ref="J113:M113"/>
    <mergeCell ref="J116:M116"/>
    <mergeCell ref="J105:M105"/>
    <mergeCell ref="Q105:T105"/>
    <mergeCell ref="C102:D102"/>
    <mergeCell ref="E102:H102"/>
    <mergeCell ref="J102:M102"/>
    <mergeCell ref="C96:D96"/>
    <mergeCell ref="H96:I96"/>
    <mergeCell ref="J96:L96"/>
    <mergeCell ref="Q96:T96"/>
    <mergeCell ref="C97:D97"/>
    <mergeCell ref="J97:M97"/>
    <mergeCell ref="Q97:T97"/>
    <mergeCell ref="J98:M98"/>
    <mergeCell ref="Q98:T98"/>
    <mergeCell ref="J99:M99"/>
    <mergeCell ref="Q99:T99"/>
    <mergeCell ref="C100:D100"/>
    <mergeCell ref="H100:I100"/>
    <mergeCell ref="J100:M100"/>
    <mergeCell ref="Q100:T100"/>
    <mergeCell ref="Q90:T90"/>
    <mergeCell ref="Q68:T68"/>
    <mergeCell ref="E70:H70"/>
    <mergeCell ref="J70:M70"/>
    <mergeCell ref="N70:T70"/>
    <mergeCell ref="C80:D80"/>
    <mergeCell ref="H80:I80"/>
    <mergeCell ref="H88:I88"/>
    <mergeCell ref="J88:L88"/>
    <mergeCell ref="Q88:T88"/>
    <mergeCell ref="H72:I72"/>
    <mergeCell ref="J72:L72"/>
    <mergeCell ref="Q76:T76"/>
    <mergeCell ref="C78:D78"/>
    <mergeCell ref="E78:H78"/>
    <mergeCell ref="J78:M78"/>
    <mergeCell ref="N78:T78"/>
    <mergeCell ref="Q74:T74"/>
    <mergeCell ref="J75:M75"/>
    <mergeCell ref="C72:D72"/>
    <mergeCell ref="Q75:T75"/>
    <mergeCell ref="Q72:T72"/>
    <mergeCell ref="C73:D73"/>
    <mergeCell ref="J73:M73"/>
    <mergeCell ref="C71:D71"/>
    <mergeCell ref="H71:I71"/>
    <mergeCell ref="J71:M71"/>
    <mergeCell ref="Q71:T71"/>
    <mergeCell ref="C61:T61"/>
    <mergeCell ref="C65:D65"/>
    <mergeCell ref="J65:M65"/>
    <mergeCell ref="Q65:T65"/>
    <mergeCell ref="C63:D63"/>
    <mergeCell ref="H63:I63"/>
    <mergeCell ref="J63:M63"/>
    <mergeCell ref="Q63:T63"/>
    <mergeCell ref="C64:D64"/>
    <mergeCell ref="H64:I64"/>
    <mergeCell ref="C35:D35"/>
    <mergeCell ref="C36:D36"/>
    <mergeCell ref="Q36:T36"/>
    <mergeCell ref="C49:D49"/>
    <mergeCell ref="C30:D30"/>
    <mergeCell ref="C51:D51"/>
    <mergeCell ref="J66:M66"/>
    <mergeCell ref="Q66:T66"/>
    <mergeCell ref="J67:M67"/>
    <mergeCell ref="Q67:T67"/>
    <mergeCell ref="J47:M47"/>
    <mergeCell ref="Q45:T45"/>
    <mergeCell ref="C46:D46"/>
    <mergeCell ref="Q39:T39"/>
    <mergeCell ref="N62:T62"/>
    <mergeCell ref="P46:Q46"/>
    <mergeCell ref="P56:Q56"/>
    <mergeCell ref="C59:F59"/>
    <mergeCell ref="B58:T58"/>
    <mergeCell ref="H49:M49"/>
    <mergeCell ref="Q73:T73"/>
    <mergeCell ref="P54:Q54"/>
    <mergeCell ref="B2:T2"/>
    <mergeCell ref="B3:T3"/>
    <mergeCell ref="B4:T4"/>
    <mergeCell ref="C43:T43"/>
    <mergeCell ref="J51:M51"/>
    <mergeCell ref="J50:M50"/>
    <mergeCell ref="Q50:T50"/>
    <mergeCell ref="Q51:T51"/>
    <mergeCell ref="C20:I20"/>
    <mergeCell ref="J20:M20"/>
    <mergeCell ref="C21:I21"/>
    <mergeCell ref="J21:M21"/>
    <mergeCell ref="O21:P21"/>
    <mergeCell ref="Q21:T21"/>
    <mergeCell ref="C18:T18"/>
    <mergeCell ref="C19:I19"/>
    <mergeCell ref="J19:M19"/>
    <mergeCell ref="C29:D29"/>
    <mergeCell ref="O5:T5"/>
    <mergeCell ref="C16:T16"/>
    <mergeCell ref="J45:M45"/>
    <mergeCell ref="J46:M46"/>
    <mergeCell ref="W123:X123"/>
    <mergeCell ref="J106:M106"/>
    <mergeCell ref="Q111:T111"/>
    <mergeCell ref="C84:D84"/>
    <mergeCell ref="H84:I84"/>
    <mergeCell ref="J84:M84"/>
    <mergeCell ref="Q84:T84"/>
    <mergeCell ref="C86:D86"/>
    <mergeCell ref="E86:H86"/>
    <mergeCell ref="J86:M86"/>
    <mergeCell ref="N86:T86"/>
    <mergeCell ref="C87:D87"/>
    <mergeCell ref="H87:I87"/>
    <mergeCell ref="J87:M87"/>
    <mergeCell ref="Q87:T87"/>
    <mergeCell ref="C88:D88"/>
    <mergeCell ref="J91:M91"/>
    <mergeCell ref="Q91:T91"/>
    <mergeCell ref="C92:D92"/>
    <mergeCell ref="H92:I92"/>
    <mergeCell ref="C89:D89"/>
    <mergeCell ref="J89:M89"/>
    <mergeCell ref="Q89:T89"/>
    <mergeCell ref="C95:D95"/>
    <mergeCell ref="J80:L80"/>
    <mergeCell ref="Q80:T80"/>
    <mergeCell ref="J74:M74"/>
    <mergeCell ref="C79:D79"/>
    <mergeCell ref="P52:Q52"/>
    <mergeCell ref="C54:D54"/>
    <mergeCell ref="C44:D44"/>
    <mergeCell ref="C24:U24"/>
    <mergeCell ref="C26:D26"/>
    <mergeCell ref="C28:D28"/>
    <mergeCell ref="C45:D45"/>
    <mergeCell ref="S46:T46"/>
    <mergeCell ref="K54:M54"/>
    <mergeCell ref="H54:J54"/>
    <mergeCell ref="R54:T54"/>
    <mergeCell ref="Q79:T79"/>
    <mergeCell ref="J64:L64"/>
    <mergeCell ref="Q64:T64"/>
    <mergeCell ref="C50:D50"/>
    <mergeCell ref="E62:H62"/>
    <mergeCell ref="J62:M62"/>
    <mergeCell ref="H47:I47"/>
    <mergeCell ref="H46:I46"/>
    <mergeCell ref="H45:I45"/>
    <mergeCell ref="L141:T141"/>
    <mergeCell ref="L142:T142"/>
    <mergeCell ref="E136:G136"/>
    <mergeCell ref="I139:J139"/>
    <mergeCell ref="L139:T139"/>
    <mergeCell ref="Q132:T132"/>
    <mergeCell ref="Q130:T130"/>
    <mergeCell ref="C81:D81"/>
    <mergeCell ref="J81:M81"/>
    <mergeCell ref="Q81:T81"/>
    <mergeCell ref="J82:M82"/>
    <mergeCell ref="Q82:T82"/>
    <mergeCell ref="J83:M83"/>
    <mergeCell ref="Q83:T83"/>
    <mergeCell ref="Q92:T92"/>
    <mergeCell ref="C94:D94"/>
    <mergeCell ref="E94:H94"/>
    <mergeCell ref="J92:M92"/>
    <mergeCell ref="J94:M94"/>
    <mergeCell ref="N94:T94"/>
    <mergeCell ref="H95:I95"/>
    <mergeCell ref="J95:M95"/>
    <mergeCell ref="Q95:T95"/>
    <mergeCell ref="J90:M90"/>
    <mergeCell ref="J8:N8"/>
    <mergeCell ref="J9:N9"/>
    <mergeCell ref="H9:I9"/>
    <mergeCell ref="C31:D31"/>
    <mergeCell ref="C34:D34"/>
    <mergeCell ref="C56:D56"/>
    <mergeCell ref="C38:D38"/>
    <mergeCell ref="C39:D39"/>
    <mergeCell ref="H36:J36"/>
    <mergeCell ref="K39:M39"/>
    <mergeCell ref="H39:J39"/>
    <mergeCell ref="C52:D52"/>
    <mergeCell ref="H52:J52"/>
    <mergeCell ref="I44:T44"/>
    <mergeCell ref="Q9:T9"/>
    <mergeCell ref="H8:I8"/>
    <mergeCell ref="Q8:T8"/>
    <mergeCell ref="D10:T10"/>
    <mergeCell ref="C12:T12"/>
    <mergeCell ref="C37:D37"/>
    <mergeCell ref="C32:D32"/>
    <mergeCell ref="C33:D33"/>
    <mergeCell ref="Q33:T33"/>
    <mergeCell ref="Q30:T30"/>
    <mergeCell ref="C14:E14"/>
    <mergeCell ref="O20:Q20"/>
    <mergeCell ref="R20:T20"/>
    <mergeCell ref="H79:I79"/>
    <mergeCell ref="J79:M79"/>
    <mergeCell ref="C68:D68"/>
    <mergeCell ref="H68:I68"/>
    <mergeCell ref="J68:M68"/>
    <mergeCell ref="C76:D76"/>
    <mergeCell ref="C62:D62"/>
    <mergeCell ref="H76:I76"/>
    <mergeCell ref="J76:M76"/>
    <mergeCell ref="C70:D70"/>
    <mergeCell ref="C22:I22"/>
    <mergeCell ref="J23:L23"/>
    <mergeCell ref="Q23:S23"/>
    <mergeCell ref="C27:D27"/>
    <mergeCell ref="Q27:T27"/>
    <mergeCell ref="H27:J27"/>
    <mergeCell ref="K30:M30"/>
    <mergeCell ref="H30:J30"/>
    <mergeCell ref="K33:M33"/>
    <mergeCell ref="H33:J33"/>
    <mergeCell ref="K36:M36"/>
  </mergeCells>
  <conditionalFormatting sqref="B4:T4">
    <cfRule type="cellIs" dxfId="200" priority="7" operator="equal">
      <formula>0</formula>
    </cfRule>
  </conditionalFormatting>
  <conditionalFormatting sqref="C12:T12">
    <cfRule type="containsBlanks" dxfId="199" priority="92">
      <formula>LEN(TRIM(C12))=0</formula>
    </cfRule>
  </conditionalFormatting>
  <conditionalFormatting sqref="C18:T18">
    <cfRule type="containsBlanks" dxfId="198" priority="192">
      <formula>LEN(TRIM(C18))=0</formula>
    </cfRule>
    <cfRule type="cellIs" dxfId="197" priority="86" operator="equal">
      <formula>0</formula>
    </cfRule>
  </conditionalFormatting>
  <conditionalFormatting sqref="C138:T138">
    <cfRule type="containsBlanks" dxfId="196" priority="13">
      <formula>LEN(TRIM(C138))=0</formula>
    </cfRule>
  </conditionalFormatting>
  <conditionalFormatting sqref="D10:T10">
    <cfRule type="cellIs" dxfId="195" priority="87" operator="equal">
      <formula>0</formula>
    </cfRule>
  </conditionalFormatting>
  <conditionalFormatting sqref="E8:E9 Q45:T45 S46 K54 R54">
    <cfRule type="cellIs" dxfId="194" priority="90" operator="equal">
      <formula>0</formula>
    </cfRule>
  </conditionalFormatting>
  <conditionalFormatting sqref="E26">
    <cfRule type="cellIs" dxfId="193" priority="83" operator="equal">
      <formula>0</formula>
    </cfRule>
    <cfRule type="containsBlanks" dxfId="192" priority="138">
      <formula>LEN(TRIM(E26))=0</formula>
    </cfRule>
  </conditionalFormatting>
  <conditionalFormatting sqref="E29">
    <cfRule type="cellIs" dxfId="191" priority="81" operator="equal">
      <formula>0</formula>
    </cfRule>
  </conditionalFormatting>
  <conditionalFormatting sqref="E32">
    <cfRule type="cellIs" dxfId="190" priority="12" operator="equal">
      <formula>0</formula>
    </cfRule>
    <cfRule type="containsBlanks" dxfId="189" priority="209">
      <formula>LEN(TRIM(E32))=0</formula>
    </cfRule>
  </conditionalFormatting>
  <conditionalFormatting sqref="E35">
    <cfRule type="cellIs" dxfId="188" priority="11" operator="equal">
      <formula>0</formula>
    </cfRule>
    <cfRule type="containsBlanks" dxfId="187" priority="207">
      <formula>LEN(TRIM(E35))=0</formula>
    </cfRule>
  </conditionalFormatting>
  <conditionalFormatting sqref="E38">
    <cfRule type="cellIs" dxfId="186" priority="10" operator="equal">
      <formula>0</formula>
    </cfRule>
    <cfRule type="containsBlanks" dxfId="185" priority="205">
      <formula>LEN(TRIM(E38))=0</formula>
    </cfRule>
  </conditionalFormatting>
  <conditionalFormatting sqref="E44:E47">
    <cfRule type="containsBlanks" dxfId="184" priority="203">
      <formula>LEN(TRIM(E44))=0</formula>
    </cfRule>
  </conditionalFormatting>
  <conditionalFormatting sqref="E44:E56">
    <cfRule type="cellIs" dxfId="183" priority="73" operator="equal">
      <formula>0</formula>
    </cfRule>
  </conditionalFormatting>
  <conditionalFormatting sqref="E49:E52">
    <cfRule type="containsBlanks" dxfId="182" priority="199">
      <formula>LEN(TRIM(E49))=0</formula>
    </cfRule>
  </conditionalFormatting>
  <conditionalFormatting sqref="E54">
    <cfRule type="containsBlanks" dxfId="181" priority="196">
      <formula>LEN(TRIM(E54))=0</formula>
    </cfRule>
  </conditionalFormatting>
  <conditionalFormatting sqref="E56">
    <cfRule type="containsBlanks" dxfId="180" priority="193">
      <formula>LEN(TRIM(E56))=0</formula>
    </cfRule>
  </conditionalFormatting>
  <conditionalFormatting sqref="E62">
    <cfRule type="containsBlanks" dxfId="179" priority="191">
      <formula>LEN(TRIM(E62))=0</formula>
    </cfRule>
  </conditionalFormatting>
  <conditionalFormatting sqref="E63:E64">
    <cfRule type="cellIs" dxfId="178" priority="62" operator="equal">
      <formula>0</formula>
    </cfRule>
  </conditionalFormatting>
  <conditionalFormatting sqref="E71:E76">
    <cfRule type="containsBlanks" dxfId="177" priority="182">
      <formula>LEN(TRIM(E71))=0</formula>
    </cfRule>
  </conditionalFormatting>
  <conditionalFormatting sqref="E79:E84">
    <cfRule type="containsBlanks" dxfId="176" priority="130">
      <formula>LEN(TRIM(E79))=0</formula>
    </cfRule>
  </conditionalFormatting>
  <conditionalFormatting sqref="E62:H62">
    <cfRule type="cellIs" dxfId="175" priority="65" operator="equal">
      <formula>0</formula>
    </cfRule>
  </conditionalFormatting>
  <conditionalFormatting sqref="E70:H70 E78:H78 E86:H86 E94:H94 E102:H102 E110:H110">
    <cfRule type="cellIs" dxfId="174" priority="32" operator="equal">
      <formula>0</formula>
    </cfRule>
  </conditionalFormatting>
  <conditionalFormatting sqref="E70:H70">
    <cfRule type="containsBlanks" dxfId="173" priority="132">
      <formula>LEN(TRIM(E70))=0</formula>
    </cfRule>
  </conditionalFormatting>
  <conditionalFormatting sqref="E78:H78">
    <cfRule type="containsBlanks" dxfId="172" priority="126">
      <formula>LEN(TRIM(E78))=0</formula>
    </cfRule>
  </conditionalFormatting>
  <conditionalFormatting sqref="H49:M49">
    <cfRule type="cellIs" dxfId="171" priority="1" operator="equal">
      <formula>0</formula>
    </cfRule>
  </conditionalFormatting>
  <conditionalFormatting sqref="I44:T44">
    <cfRule type="containsBlanks" dxfId="170" priority="202">
      <formula>LEN(TRIM(I44))=0</formula>
    </cfRule>
    <cfRule type="cellIs" dxfId="169" priority="71" operator="equal">
      <formula>0</formula>
    </cfRule>
  </conditionalFormatting>
  <conditionalFormatting sqref="J8">
    <cfRule type="cellIs" dxfId="168" priority="89" operator="equal">
      <formula>0</formula>
    </cfRule>
  </conditionalFormatting>
  <conditionalFormatting sqref="J45:J47">
    <cfRule type="cellIs" dxfId="167" priority="2" operator="equal">
      <formula>0</formula>
    </cfRule>
    <cfRule type="containsBlanks" dxfId="166" priority="3">
      <formula>LEN(TRIM(J45))=0</formula>
    </cfRule>
  </conditionalFormatting>
  <conditionalFormatting sqref="J135 E136:G136">
    <cfRule type="cellIs" dxfId="165" priority="34" operator="equal">
      <formula>0</formula>
    </cfRule>
  </conditionalFormatting>
  <conditionalFormatting sqref="J23:K23">
    <cfRule type="containsBlanks" dxfId="164" priority="218">
      <formula>LEN(TRIM(J23))=0</formula>
    </cfRule>
  </conditionalFormatting>
  <conditionalFormatting sqref="J23:M23">
    <cfRule type="cellIs" dxfId="163" priority="84" operator="equal">
      <formula>0</formula>
    </cfRule>
  </conditionalFormatting>
  <conditionalFormatting sqref="J50:M51">
    <cfRule type="cellIs" dxfId="162" priority="69" operator="equal">
      <formula>0</formula>
    </cfRule>
  </conditionalFormatting>
  <conditionalFormatting sqref="J63:M64">
    <cfRule type="cellIs" dxfId="161" priority="59" operator="equal">
      <formula>0</formula>
    </cfRule>
    <cfRule type="containsBlanks" dxfId="160" priority="187">
      <formula>LEN(TRIM(J63))=0</formula>
    </cfRule>
  </conditionalFormatting>
  <conditionalFormatting sqref="J71:M72">
    <cfRule type="containsBlanks" dxfId="159" priority="177">
      <formula>LEN(TRIM(J71))=0</formula>
    </cfRule>
    <cfRule type="cellIs" dxfId="158" priority="29" operator="equal">
      <formula>0</formula>
    </cfRule>
  </conditionalFormatting>
  <conditionalFormatting sqref="J79:M80">
    <cfRule type="containsBlanks" dxfId="157" priority="127">
      <formula>LEN(TRIM(J79))=0</formula>
    </cfRule>
    <cfRule type="cellIs" dxfId="156" priority="25" operator="equal">
      <formula>0</formula>
    </cfRule>
  </conditionalFormatting>
  <conditionalFormatting sqref="J87:M88">
    <cfRule type="cellIs" dxfId="155" priority="20" operator="equal">
      <formula>0</formula>
    </cfRule>
  </conditionalFormatting>
  <conditionalFormatting sqref="J95:M96">
    <cfRule type="cellIs" dxfId="154" priority="19" operator="equal">
      <formula>0</formula>
    </cfRule>
  </conditionalFormatting>
  <conditionalFormatting sqref="J103:M104">
    <cfRule type="cellIs" dxfId="153" priority="18" operator="equal">
      <formula>0</formula>
    </cfRule>
  </conditionalFormatting>
  <conditionalFormatting sqref="J111:M112">
    <cfRule type="cellIs" dxfId="152" priority="17" operator="equal">
      <formula>0</formula>
    </cfRule>
  </conditionalFormatting>
  <conditionalFormatting sqref="J9:N9">
    <cfRule type="cellIs" dxfId="151" priority="8" operator="equal">
      <formula>0</formula>
    </cfRule>
  </conditionalFormatting>
  <conditionalFormatting sqref="L134">
    <cfRule type="cellIs" dxfId="150" priority="4" operator="equal">
      <formula>0</formula>
    </cfRule>
  </conditionalFormatting>
  <conditionalFormatting sqref="N62:T62">
    <cfRule type="containsBlanks" dxfId="149" priority="135">
      <formula>LEN(TRIM(N62))=0</formula>
    </cfRule>
    <cfRule type="cellIs" dxfId="148" priority="64" operator="equal">
      <formula>0</formula>
    </cfRule>
  </conditionalFormatting>
  <conditionalFormatting sqref="N70:T70 N78:T78 N86:T86 N94:T94 N102:T102 N110:T110">
    <cfRule type="cellIs" dxfId="147" priority="31" operator="equal">
      <formula>0</formula>
    </cfRule>
  </conditionalFormatting>
  <conditionalFormatting sqref="N70:T70">
    <cfRule type="containsBlanks" dxfId="146" priority="131">
      <formula>LEN(TRIM(N70))=0</formula>
    </cfRule>
  </conditionalFormatting>
  <conditionalFormatting sqref="N78:T78">
    <cfRule type="containsBlanks" dxfId="145" priority="125">
      <formula>LEN(TRIM(N78))=0</formula>
    </cfRule>
  </conditionalFormatting>
  <conditionalFormatting sqref="Q8:T9">
    <cfRule type="cellIs" dxfId="144" priority="88" operator="equal">
      <formula>0</formula>
    </cfRule>
  </conditionalFormatting>
  <conditionalFormatting sqref="Q50:T51">
    <cfRule type="cellIs" dxfId="143" priority="68" operator="equal">
      <formula>0</formula>
    </cfRule>
  </conditionalFormatting>
  <conditionalFormatting sqref="Q63:T63">
    <cfRule type="containsBlanks" dxfId="142" priority="188">
      <formula>LEN(TRIM(Q63))=0</formula>
    </cfRule>
    <cfRule type="cellIs" dxfId="141" priority="58" operator="equal">
      <formula>0</formula>
    </cfRule>
  </conditionalFormatting>
  <conditionalFormatting sqref="Q71:T71">
    <cfRule type="containsBlanks" dxfId="140" priority="178">
      <formula>LEN(TRIM(Q71))=0</formula>
    </cfRule>
  </conditionalFormatting>
  <conditionalFormatting sqref="Q79:T79">
    <cfRule type="containsBlanks" dxfId="139" priority="128">
      <formula>LEN(TRIM(Q79))=0</formula>
    </cfRule>
  </conditionalFormatting>
  <conditionalFormatting sqref="Q95:T95 Q103:T103 Q111:T111">
    <cfRule type="cellIs" dxfId="138" priority="16" operator="equal">
      <formula>0</formula>
    </cfRule>
  </conditionalFormatting>
  <conditionalFormatting sqref="X135">
    <cfRule type="cellIs" dxfId="137" priority="185" operator="notEqual">
      <formula>0</formula>
    </cfRule>
  </conditionalFormatting>
  <conditionalFormatting sqref="AB119">
    <cfRule type="cellIs" dxfId="136" priority="186" operator="notEqual">
      <formula>0</formula>
    </cfRule>
  </conditionalFormatting>
  <dataValidations count="7">
    <dataValidation allowBlank="1" showInputMessage="1" showErrorMessage="1" prompt="[Preenchimento por seleção]" sqref="J72:L72 J64:L64 J80:L80 J88:L88 J96:L96 J112:L112 J104:L104" xr:uid="{FCBE4FB0-2C36-4A44-9CA0-5C5AA843287D}"/>
    <dataValidation allowBlank="1" showInputMessage="1" showErrorMessage="1" prompt="Localização da intervenção" sqref="E62 E70 E78 E86 E94 E110 E102" xr:uid="{EA09E322-C523-41ED-A310-D167B5453151}"/>
    <dataValidation allowBlank="1" showInputMessage="1" showErrorMessage="1" prompt="Nome do autor/empresa que realizou o relatório diagnóstico" sqref="I44:T44" xr:uid="{01831402-2FFE-4777-9033-0AAE008B57F2}"/>
    <dataValidation allowBlank="1" showInputMessage="1" showErrorMessage="1" prompt="Quantidade de amianto a remover [em m2; cm3; Kg ou t]" sqref="Q23:S23" xr:uid="{F2E48C6B-7F5A-4236-BD99-1FFF9F009806}"/>
    <dataValidation allowBlank="1" showInputMessage="1" showErrorMessage="1" prompt="Data estimada para o início de trabalhos de PRA [dd-mm-aaaa]" sqref="E23" xr:uid="{7BAA437A-1933-4D50-92FE-769FF2C5842D}"/>
    <dataValidation allowBlank="1" showInputMessage="1" showErrorMessage="1" prompt="Descrição da intervenção na componente PRA, com referência às zonas intervencionadas e principais atividades" sqref="C18:T18" xr:uid="{66012DC4-FD42-48DD-AE4F-8CA3F1AF25AC}"/>
    <dataValidation allowBlank="1" showInputMessage="1" showErrorMessage="1" promptTitle="Autopreenchimento" prompt="Dados a preencher no Ponto 3. Identificação da Intervenção" sqref="E33 E30 E36 E39" xr:uid="{3BDC432D-4C5D-426F-B42D-0B12D639706F}"/>
  </dataValidations>
  <printOptions horizontalCentered="1"/>
  <pageMargins left="0.51181102362204722" right="0.51181102362204722" top="1.0629921259842521" bottom="0.27559055118110237" header="0.31496062992125984" footer="0.31496062992125984"/>
  <pageSetup paperSize="9" scale="65" orientation="portrait" horizontalDpi="1200" verticalDpi="1200" r:id="rId1"/>
  <headerFooter>
    <oddHeader>&amp;C&amp;"Calibri,Normal"&amp;K000000&amp;G
&amp;7MINISTÉRIO DAS FINANÇAS
&amp;11&amp;K892432FUNDO DE REABILITAÇÃO E CONSERVAÇÃO PATRIMONIAL</oddHeader>
    <oddFooter>&amp;C&amp;"-,Negrito"&amp;8&amp;P&amp;"-,Normal" | &amp;N</oddFooter>
  </headerFooter>
  <rowBreaks count="2" manualBreakCount="2">
    <brk id="58" max="18" man="1"/>
    <brk id="119" max="20"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147C29-FE60-4044-BCE8-0D90C6375FED}">
  <dimension ref="A1:T62"/>
  <sheetViews>
    <sheetView showGridLines="0" tabSelected="1" zoomScale="110" zoomScaleNormal="110" zoomScaleSheetLayoutView="110" zoomScalePageLayoutView="120" workbookViewId="0">
      <selection activeCell="D9" sqref="D9:S9"/>
    </sheetView>
  </sheetViews>
  <sheetFormatPr defaultColWidth="10.875" defaultRowHeight="21.95" customHeight="1" x14ac:dyDescent="0.2"/>
  <cols>
    <col min="1" max="1" width="0.875" style="1" customWidth="1"/>
    <col min="2" max="2" width="4.125" style="1" customWidth="1"/>
    <col min="3" max="3" width="19" style="1" customWidth="1"/>
    <col min="4" max="4" width="10.875" style="1" customWidth="1"/>
    <col min="5" max="5" width="4.125" style="1" customWidth="1"/>
    <col min="6" max="6" width="1.625" style="1" customWidth="1"/>
    <col min="7" max="7" width="4.125" style="1" customWidth="1"/>
    <col min="8" max="9" width="15" style="1" customWidth="1"/>
    <col min="10" max="10" width="1.5" style="1" customWidth="1"/>
    <col min="11" max="11" width="10.125" style="1" customWidth="1"/>
    <col min="12" max="12" width="4.5" style="1" customWidth="1"/>
    <col min="13" max="13" width="1.625" style="1" customWidth="1"/>
    <col min="14" max="14" width="4.375" style="1" customWidth="1"/>
    <col min="15" max="15" width="11.875" style="1" customWidth="1"/>
    <col min="16" max="16" width="1.625" style="1" customWidth="1"/>
    <col min="17" max="17" width="5.375" style="1" customWidth="1"/>
    <col min="18" max="18" width="11.625" style="1" customWidth="1"/>
    <col min="19" max="19" width="2.5" style="1" customWidth="1"/>
    <col min="20" max="20" width="0.875" style="1" customWidth="1"/>
    <col min="21" max="16384" width="10.875" style="1"/>
  </cols>
  <sheetData>
    <row r="1" spans="1:20" ht="20.100000000000001" customHeight="1" x14ac:dyDescent="0.2">
      <c r="B1" s="729" t="s">
        <v>256</v>
      </c>
      <c r="C1" s="729"/>
      <c r="D1" s="729"/>
      <c r="E1" s="729"/>
      <c r="F1" s="729"/>
      <c r="G1" s="729"/>
      <c r="H1" s="729"/>
      <c r="I1" s="729"/>
      <c r="J1" s="729"/>
      <c r="K1" s="729"/>
      <c r="L1" s="729"/>
      <c r="M1" s="729"/>
      <c r="N1" s="729"/>
      <c r="O1" s="729"/>
      <c r="P1" s="729"/>
      <c r="Q1" s="729"/>
      <c r="R1" s="729"/>
      <c r="S1" s="729"/>
    </row>
    <row r="2" spans="1:20" s="47" customFormat="1" ht="30" customHeight="1" x14ac:dyDescent="0.25">
      <c r="B2" s="768"/>
      <c r="C2" s="768"/>
      <c r="D2" s="768"/>
      <c r="E2" s="768"/>
      <c r="F2" s="768"/>
      <c r="G2" s="768"/>
      <c r="H2" s="768"/>
      <c r="I2" s="768"/>
      <c r="J2" s="768"/>
      <c r="K2" s="768"/>
      <c r="L2" s="768"/>
      <c r="M2" s="768"/>
      <c r="N2" s="768"/>
      <c r="O2" s="768"/>
      <c r="P2" s="768"/>
      <c r="Q2" s="768"/>
      <c r="R2" s="768"/>
      <c r="S2" s="768"/>
      <c r="T2" s="105"/>
    </row>
    <row r="3" spans="1:20" ht="12.95" customHeight="1" x14ac:dyDescent="0.2">
      <c r="R3" s="730" t="s">
        <v>420</v>
      </c>
      <c r="S3" s="730"/>
    </row>
    <row r="4" spans="1:20" ht="12.95" customHeight="1" x14ac:dyDescent="0.2">
      <c r="B4" s="315" t="s">
        <v>7</v>
      </c>
      <c r="C4" s="308" t="s">
        <v>110</v>
      </c>
      <c r="D4" s="3"/>
      <c r="E4" s="3"/>
      <c r="F4" s="3"/>
      <c r="O4" s="731"/>
      <c r="P4" s="731"/>
      <c r="Q4" s="731"/>
      <c r="R4" s="731"/>
      <c r="S4" s="731"/>
    </row>
    <row r="5" spans="1:20" ht="5.0999999999999996" customHeight="1" x14ac:dyDescent="0.2">
      <c r="A5" s="10"/>
      <c r="B5" s="11"/>
      <c r="C5" s="11"/>
      <c r="D5" s="11"/>
      <c r="E5" s="11"/>
      <c r="F5" s="11"/>
      <c r="G5" s="11"/>
      <c r="H5" s="11"/>
      <c r="I5" s="11"/>
      <c r="J5" s="11"/>
      <c r="K5" s="11"/>
      <c r="L5" s="11"/>
      <c r="M5" s="11"/>
      <c r="N5" s="11"/>
      <c r="O5" s="11"/>
      <c r="P5" s="11"/>
      <c r="Q5" s="11"/>
      <c r="R5" s="11"/>
      <c r="S5" s="11"/>
      <c r="T5" s="12"/>
    </row>
    <row r="6" spans="1:20" customFormat="1" ht="45" customHeight="1" x14ac:dyDescent="0.25">
      <c r="A6" s="153"/>
      <c r="C6" s="738" t="s">
        <v>474</v>
      </c>
      <c r="D6" s="738"/>
      <c r="E6" s="738"/>
      <c r="F6" s="738"/>
      <c r="G6" s="738"/>
      <c r="H6" s="738"/>
      <c r="I6" s="738"/>
      <c r="J6" s="738"/>
      <c r="K6" s="738"/>
      <c r="L6" s="738"/>
      <c r="M6" s="738"/>
      <c r="N6" s="738"/>
      <c r="O6" s="738"/>
      <c r="P6" s="738"/>
      <c r="Q6" s="738"/>
      <c r="R6" s="738"/>
      <c r="S6" s="738"/>
      <c r="T6" s="186"/>
    </row>
    <row r="7" spans="1:20" customFormat="1" ht="24" customHeight="1" x14ac:dyDescent="0.25">
      <c r="A7" s="153"/>
      <c r="C7" s="738" t="s">
        <v>523</v>
      </c>
      <c r="D7" s="738"/>
      <c r="E7" s="738"/>
      <c r="F7" s="738"/>
      <c r="G7" s="738"/>
      <c r="H7" s="738"/>
      <c r="I7" s="738"/>
      <c r="J7" s="738"/>
      <c r="K7" s="738"/>
      <c r="L7" s="738"/>
      <c r="M7" s="738"/>
      <c r="N7" s="738"/>
      <c r="O7" s="738"/>
      <c r="P7" s="738"/>
      <c r="Q7" s="738"/>
      <c r="R7" s="738"/>
      <c r="S7" s="738"/>
      <c r="T7" s="186"/>
    </row>
    <row r="8" spans="1:20" ht="5.0999999999999996" customHeight="1" x14ac:dyDescent="0.2">
      <c r="A8" s="13"/>
      <c r="R8" s="2"/>
      <c r="S8" s="2"/>
      <c r="T8" s="14"/>
    </row>
    <row r="9" spans="1:20" ht="18.75" customHeight="1" x14ac:dyDescent="0.25">
      <c r="A9" s="13"/>
      <c r="B9" s="318" t="s">
        <v>0</v>
      </c>
      <c r="C9" s="316" t="s">
        <v>1</v>
      </c>
      <c r="D9" s="735"/>
      <c r="E9" s="736"/>
      <c r="F9" s="736"/>
      <c r="G9" s="736"/>
      <c r="H9" s="736"/>
      <c r="I9" s="736"/>
      <c r="J9" s="736"/>
      <c r="K9" s="736"/>
      <c r="L9" s="736"/>
      <c r="M9" s="736"/>
      <c r="N9" s="736"/>
      <c r="O9" s="736"/>
      <c r="P9" s="736"/>
      <c r="Q9" s="736"/>
      <c r="R9" s="736"/>
      <c r="S9" s="736"/>
      <c r="T9" s="14"/>
    </row>
    <row r="10" spans="1:20" ht="18.75" customHeight="1" x14ac:dyDescent="0.25">
      <c r="A10" s="13"/>
      <c r="B10" s="318" t="s">
        <v>2</v>
      </c>
      <c r="C10" s="317" t="s">
        <v>505</v>
      </c>
      <c r="D10" s="737"/>
      <c r="E10" s="737"/>
      <c r="F10" s="737"/>
      <c r="G10" s="737"/>
      <c r="H10" s="737"/>
      <c r="I10" s="737"/>
      <c r="J10" s="36"/>
      <c r="K10" s="758" t="str">
        <f>IF(D10=Bases!A1,Bases!B1,(IF(D10=Bases!A2,Bases!B2,IF(D10=Bases!A3,Bases!B3,""))))</f>
        <v/>
      </c>
      <c r="L10" s="758"/>
      <c r="M10" s="758"/>
      <c r="N10" s="758"/>
      <c r="O10" s="758"/>
      <c r="P10" s="758"/>
      <c r="Q10" s="758"/>
      <c r="R10" s="758"/>
      <c r="S10" s="758"/>
      <c r="T10" s="14"/>
    </row>
    <row r="11" spans="1:20" ht="22.5" customHeight="1" x14ac:dyDescent="0.25">
      <c r="A11" s="13"/>
      <c r="B11" s="318" t="s">
        <v>3</v>
      </c>
      <c r="C11" s="316" t="s">
        <v>369</v>
      </c>
      <c r="D11" s="760"/>
      <c r="E11" s="761"/>
      <c r="F11" s="761"/>
      <c r="G11" s="318" t="s">
        <v>4</v>
      </c>
      <c r="H11" s="762" t="s">
        <v>320</v>
      </c>
      <c r="I11" s="762"/>
      <c r="J11" s="144"/>
      <c r="K11" s="176"/>
      <c r="L11" s="741" t="s">
        <v>91</v>
      </c>
      <c r="M11" s="741"/>
      <c r="N11" s="320" t="s">
        <v>111</v>
      </c>
      <c r="O11" s="759" t="s">
        <v>295</v>
      </c>
      <c r="P11" s="759"/>
      <c r="Q11" s="759"/>
      <c r="R11" s="740"/>
      <c r="S11" s="740"/>
      <c r="T11" s="14"/>
    </row>
    <row r="12" spans="1:20" ht="30" customHeight="1" x14ac:dyDescent="0.2">
      <c r="A12" s="13"/>
      <c r="B12" s="36"/>
      <c r="C12" s="739" t="s">
        <v>319</v>
      </c>
      <c r="D12" s="739"/>
      <c r="E12" s="739"/>
      <c r="F12" s="739"/>
      <c r="G12" s="739"/>
      <c r="H12" s="739"/>
      <c r="I12" s="739"/>
      <c r="J12" s="739"/>
      <c r="K12" s="739"/>
      <c r="L12" s="739"/>
      <c r="M12" s="739"/>
      <c r="N12" s="739"/>
      <c r="O12" s="739"/>
      <c r="P12" s="739"/>
      <c r="Q12" s="739"/>
      <c r="R12" s="739"/>
      <c r="S12" s="739"/>
      <c r="T12" s="14"/>
    </row>
    <row r="13" spans="1:20" ht="11.1" customHeight="1" x14ac:dyDescent="0.2">
      <c r="A13" s="13"/>
      <c r="C13" s="775" t="s">
        <v>324</v>
      </c>
      <c r="D13" s="775"/>
      <c r="E13" s="775"/>
      <c r="F13" s="775"/>
      <c r="G13" s="775"/>
      <c r="H13" s="775"/>
      <c r="I13" s="775"/>
      <c r="J13" s="775"/>
      <c r="K13" s="775"/>
      <c r="L13" s="775"/>
      <c r="M13" s="775"/>
      <c r="N13" s="775"/>
      <c r="O13" s="775"/>
      <c r="P13" s="775"/>
      <c r="Q13" s="775"/>
      <c r="R13" s="775"/>
      <c r="S13" s="775"/>
      <c r="T13" s="14"/>
    </row>
    <row r="14" spans="1:20" ht="5.0999999999999996" customHeight="1" x14ac:dyDescent="0.2">
      <c r="A14" s="13"/>
      <c r="R14" s="2"/>
      <c r="S14" s="2"/>
      <c r="T14" s="14"/>
    </row>
    <row r="15" spans="1:20" ht="24.95" customHeight="1" x14ac:dyDescent="0.2">
      <c r="A15" s="13"/>
      <c r="C15" s="322" t="s">
        <v>355</v>
      </c>
      <c r="D15" s="51"/>
      <c r="R15" s="2"/>
      <c r="S15" s="2"/>
      <c r="T15" s="14"/>
    </row>
    <row r="16" spans="1:20" ht="18" customHeight="1" x14ac:dyDescent="0.25">
      <c r="A16" s="13"/>
      <c r="C16" s="776" t="s">
        <v>524</v>
      </c>
      <c r="D16" s="776"/>
      <c r="E16" s="776"/>
      <c r="F16" s="776"/>
      <c r="G16" s="776"/>
      <c r="H16" s="776"/>
      <c r="I16" s="9"/>
      <c r="J16" s="9"/>
      <c r="K16" s="9"/>
      <c r="L16" s="9"/>
      <c r="M16" s="742">
        <f>M20+M24</f>
        <v>0</v>
      </c>
      <c r="N16" s="742"/>
      <c r="O16" s="742"/>
      <c r="P16" s="742"/>
      <c r="Q16" s="742"/>
      <c r="R16" s="742"/>
      <c r="S16" s="742"/>
      <c r="T16" s="14"/>
    </row>
    <row r="17" spans="1:20" ht="18" customHeight="1" x14ac:dyDescent="0.25">
      <c r="A17" s="13"/>
      <c r="C17" s="733" t="s">
        <v>525</v>
      </c>
      <c r="D17" s="733"/>
      <c r="E17" s="733"/>
      <c r="F17" s="733"/>
      <c r="G17" s="733"/>
      <c r="H17" s="733"/>
      <c r="I17" s="146"/>
      <c r="J17" s="146"/>
      <c r="K17" s="146"/>
      <c r="L17" s="146"/>
      <c r="M17" s="734">
        <f>M21+M25</f>
        <v>0</v>
      </c>
      <c r="N17" s="734"/>
      <c r="O17" s="734"/>
      <c r="P17" s="734"/>
      <c r="Q17" s="734"/>
      <c r="R17" s="734"/>
      <c r="S17" s="734"/>
      <c r="T17" s="14"/>
    </row>
    <row r="18" spans="1:20" ht="18" customHeight="1" x14ac:dyDescent="0.25">
      <c r="A18" s="13"/>
      <c r="C18" s="732" t="s">
        <v>526</v>
      </c>
      <c r="D18" s="732"/>
      <c r="E18" s="732"/>
      <c r="F18" s="732"/>
      <c r="G18" s="732"/>
      <c r="H18" s="732"/>
      <c r="I18" s="147"/>
      <c r="J18" s="147"/>
      <c r="K18" s="147"/>
      <c r="L18" s="147"/>
      <c r="M18" s="765">
        <f>AnexoPRA!K12</f>
        <v>0</v>
      </c>
      <c r="N18" s="765"/>
      <c r="O18" s="765"/>
      <c r="P18" s="765"/>
      <c r="Q18" s="765"/>
      <c r="R18" s="765"/>
      <c r="S18" s="765"/>
      <c r="T18" s="14"/>
    </row>
    <row r="19" spans="1:20" ht="24.95" customHeight="1" x14ac:dyDescent="0.2">
      <c r="A19" s="13"/>
      <c r="C19" s="322" t="s">
        <v>427</v>
      </c>
      <c r="D19" s="51"/>
      <c r="R19" s="2"/>
      <c r="S19" s="2"/>
      <c r="T19" s="14"/>
    </row>
    <row r="20" spans="1:20" ht="18" customHeight="1" x14ac:dyDescent="0.25">
      <c r="A20" s="13"/>
      <c r="C20" s="323" t="s">
        <v>527</v>
      </c>
      <c r="D20" s="9"/>
      <c r="E20" s="9"/>
      <c r="F20" s="9"/>
      <c r="G20" s="9"/>
      <c r="H20" s="9"/>
      <c r="I20" s="9"/>
      <c r="J20" s="9"/>
      <c r="K20" s="9"/>
      <c r="L20" s="9"/>
      <c r="M20" s="742">
        <f>AnexoRC!E12</f>
        <v>0</v>
      </c>
      <c r="N20" s="742"/>
      <c r="O20" s="742"/>
      <c r="P20" s="742"/>
      <c r="Q20" s="742"/>
      <c r="R20" s="742"/>
      <c r="S20" s="742"/>
      <c r="T20" s="14"/>
    </row>
    <row r="21" spans="1:20" ht="18" customHeight="1" x14ac:dyDescent="0.25">
      <c r="A21" s="13"/>
      <c r="C21" s="324" t="s">
        <v>528</v>
      </c>
      <c r="D21" s="150"/>
      <c r="E21" s="150"/>
      <c r="F21" s="150"/>
      <c r="G21" s="150"/>
      <c r="H21" s="150"/>
      <c r="I21" s="150"/>
      <c r="J21" s="150"/>
      <c r="K21" s="150"/>
      <c r="L21" s="150"/>
      <c r="M21" s="772">
        <f>AnexoRC!J12</f>
        <v>0</v>
      </c>
      <c r="N21" s="772"/>
      <c r="O21" s="772"/>
      <c r="P21" s="772"/>
      <c r="Q21" s="772"/>
      <c r="R21" s="772"/>
      <c r="S21" s="772"/>
      <c r="T21" s="14"/>
    </row>
    <row r="22" spans="1:20" ht="18" customHeight="1" x14ac:dyDescent="0.25">
      <c r="A22" s="13"/>
      <c r="C22" s="325" t="s">
        <v>10</v>
      </c>
      <c r="D22" s="146"/>
      <c r="E22" s="146"/>
      <c r="F22" s="146"/>
      <c r="G22" s="146"/>
      <c r="H22" s="146"/>
      <c r="I22" s="146"/>
      <c r="J22" s="146"/>
      <c r="K22" s="146"/>
      <c r="L22" s="146"/>
      <c r="M22" s="773" t="str">
        <f>IFERROR(M21/M20,"")</f>
        <v/>
      </c>
      <c r="N22" s="773"/>
      <c r="O22" s="773"/>
      <c r="P22" s="773"/>
      <c r="Q22" s="773"/>
      <c r="R22" s="773"/>
      <c r="S22" s="773"/>
      <c r="T22" s="14"/>
    </row>
    <row r="23" spans="1:20" ht="24.95" customHeight="1" x14ac:dyDescent="0.2">
      <c r="A23" s="13"/>
      <c r="C23" s="322" t="s">
        <v>426</v>
      </c>
      <c r="D23" s="51"/>
      <c r="R23" s="2"/>
      <c r="S23" s="2"/>
      <c r="T23" s="14"/>
    </row>
    <row r="24" spans="1:20" ht="18" customHeight="1" x14ac:dyDescent="0.25">
      <c r="A24" s="13"/>
      <c r="C24" s="323" t="s">
        <v>527</v>
      </c>
      <c r="D24" s="9"/>
      <c r="E24" s="9"/>
      <c r="F24" s="9"/>
      <c r="G24" s="9"/>
      <c r="H24" s="9"/>
      <c r="I24" s="9"/>
      <c r="J24" s="9"/>
      <c r="K24" s="9"/>
      <c r="L24" s="9"/>
      <c r="M24" s="742">
        <f>Parecer_AnexoPRA!J19</f>
        <v>0</v>
      </c>
      <c r="N24" s="742"/>
      <c r="O24" s="742"/>
      <c r="P24" s="742"/>
      <c r="Q24" s="742"/>
      <c r="R24" s="742"/>
      <c r="S24" s="742"/>
      <c r="T24" s="14"/>
    </row>
    <row r="25" spans="1:20" ht="18" customHeight="1" x14ac:dyDescent="0.25">
      <c r="A25" s="13"/>
      <c r="C25" s="324" t="s">
        <v>529</v>
      </c>
      <c r="D25" s="150"/>
      <c r="E25" s="150"/>
      <c r="F25" s="150"/>
      <c r="G25" s="150"/>
      <c r="H25" s="150"/>
      <c r="I25" s="150"/>
      <c r="J25" s="150"/>
      <c r="K25" s="150"/>
      <c r="L25" s="150"/>
      <c r="M25" s="772">
        <f>Parecer_AnexoPRA!J20</f>
        <v>0</v>
      </c>
      <c r="N25" s="772"/>
      <c r="O25" s="772"/>
      <c r="P25" s="772"/>
      <c r="Q25" s="772"/>
      <c r="R25" s="772"/>
      <c r="S25" s="772"/>
      <c r="T25" s="14"/>
    </row>
    <row r="26" spans="1:20" ht="18" customHeight="1" x14ac:dyDescent="0.25">
      <c r="A26" s="13"/>
      <c r="C26" s="325" t="s">
        <v>10</v>
      </c>
      <c r="D26" s="146"/>
      <c r="E26" s="146"/>
      <c r="F26" s="146"/>
      <c r="G26" s="146"/>
      <c r="H26" s="146"/>
      <c r="I26" s="146"/>
      <c r="J26" s="146"/>
      <c r="K26" s="146"/>
      <c r="L26" s="146"/>
      <c r="M26" s="773" t="str">
        <f>IFERROR(M25/M24,"")</f>
        <v/>
      </c>
      <c r="N26" s="773"/>
      <c r="O26" s="773"/>
      <c r="P26" s="773"/>
      <c r="Q26" s="773"/>
      <c r="R26" s="773"/>
      <c r="S26" s="773"/>
      <c r="T26" s="14"/>
    </row>
    <row r="27" spans="1:20" ht="18" customHeight="1" x14ac:dyDescent="0.25">
      <c r="A27" s="13"/>
      <c r="C27" s="324" t="s">
        <v>530</v>
      </c>
      <c r="D27" s="150"/>
      <c r="E27" s="150"/>
      <c r="F27" s="150"/>
      <c r="G27" s="150"/>
      <c r="H27" s="150"/>
      <c r="I27" s="150"/>
      <c r="J27" s="150"/>
      <c r="K27" s="150"/>
      <c r="L27" s="150"/>
      <c r="M27" s="772">
        <f>Parecer_AnexoPRA!J21</f>
        <v>0</v>
      </c>
      <c r="N27" s="772"/>
      <c r="O27" s="772"/>
      <c r="P27" s="772"/>
      <c r="Q27" s="772"/>
      <c r="R27" s="772"/>
      <c r="S27" s="772"/>
      <c r="T27" s="14"/>
    </row>
    <row r="28" spans="1:20" ht="18" customHeight="1" x14ac:dyDescent="0.25">
      <c r="A28" s="13"/>
      <c r="C28" s="324" t="s">
        <v>531</v>
      </c>
      <c r="D28" s="150"/>
      <c r="E28" s="150"/>
      <c r="F28" s="150"/>
      <c r="G28" s="150"/>
      <c r="H28" s="150"/>
      <c r="I28" s="150"/>
      <c r="J28" s="150"/>
      <c r="K28" s="150"/>
      <c r="L28" s="150"/>
      <c r="M28" s="774" t="str">
        <f>IFERROR(M27/M24,"")</f>
        <v/>
      </c>
      <c r="N28" s="774"/>
      <c r="O28" s="774"/>
      <c r="P28" s="774"/>
      <c r="Q28" s="774"/>
      <c r="R28" s="774"/>
      <c r="S28" s="774"/>
      <c r="T28" s="14"/>
    </row>
    <row r="29" spans="1:20" ht="5.0999999999999996" customHeight="1" x14ac:dyDescent="0.2">
      <c r="A29" s="15"/>
      <c r="B29" s="16"/>
      <c r="C29" s="16"/>
      <c r="D29" s="16"/>
      <c r="E29" s="16"/>
      <c r="F29" s="16"/>
      <c r="G29" s="16"/>
      <c r="H29" s="16"/>
      <c r="I29" s="16"/>
      <c r="J29" s="16"/>
      <c r="K29" s="16"/>
      <c r="L29" s="16"/>
      <c r="M29" s="16"/>
      <c r="N29" s="16"/>
      <c r="O29" s="16"/>
      <c r="P29" s="16"/>
      <c r="Q29" s="16"/>
      <c r="R29" s="16"/>
      <c r="S29" s="16"/>
      <c r="T29" s="17"/>
    </row>
    <row r="30" spans="1:20" ht="30" customHeight="1" x14ac:dyDescent="0.2">
      <c r="B30" s="315" t="s">
        <v>11</v>
      </c>
      <c r="C30" s="727" t="s">
        <v>12</v>
      </c>
      <c r="D30" s="727"/>
      <c r="E30" s="727"/>
      <c r="F30" s="727"/>
      <c r="G30" s="727"/>
      <c r="H30" s="727"/>
      <c r="I30" s="727"/>
    </row>
    <row r="31" spans="1:20" ht="5.0999999999999996" customHeight="1" x14ac:dyDescent="0.2">
      <c r="A31" s="10"/>
      <c r="B31" s="18"/>
      <c r="C31" s="11"/>
      <c r="D31" s="11"/>
      <c r="E31" s="11"/>
      <c r="F31" s="11"/>
      <c r="G31" s="11"/>
      <c r="H31" s="11"/>
      <c r="I31" s="11"/>
      <c r="J31" s="11"/>
      <c r="K31" s="11"/>
      <c r="L31" s="11"/>
      <c r="M31" s="11"/>
      <c r="N31" s="11"/>
      <c r="O31" s="11"/>
      <c r="P31" s="11"/>
      <c r="Q31" s="11"/>
      <c r="R31" s="11"/>
      <c r="S31" s="11"/>
      <c r="T31" s="12"/>
    </row>
    <row r="32" spans="1:20" customFormat="1" ht="24.95" customHeight="1" x14ac:dyDescent="0.25">
      <c r="C32" s="775" t="s">
        <v>328</v>
      </c>
      <c r="D32" s="775"/>
      <c r="E32" s="775"/>
      <c r="F32" s="775"/>
      <c r="G32" s="775"/>
      <c r="H32" s="775"/>
      <c r="I32" s="775"/>
      <c r="J32" s="775"/>
      <c r="K32" s="775"/>
      <c r="L32" s="775"/>
      <c r="M32" s="775"/>
      <c r="N32" s="775"/>
      <c r="O32" s="775"/>
      <c r="P32" s="775"/>
      <c r="Q32" s="775"/>
      <c r="R32" s="775"/>
      <c r="S32" s="775"/>
      <c r="T32" s="186"/>
    </row>
    <row r="33" spans="1:20" ht="18.75" customHeight="1" x14ac:dyDescent="0.2">
      <c r="A33" s="13"/>
      <c r="B33" s="326" t="s">
        <v>13</v>
      </c>
      <c r="C33" s="327" t="s">
        <v>130</v>
      </c>
      <c r="T33" s="14"/>
    </row>
    <row r="34" spans="1:20" ht="18.75" customHeight="1" x14ac:dyDescent="0.25">
      <c r="A34" s="13"/>
      <c r="B34" s="326" t="s">
        <v>131</v>
      </c>
      <c r="C34" s="323" t="s">
        <v>132</v>
      </c>
      <c r="D34" s="769"/>
      <c r="E34" s="770"/>
      <c r="F34" s="770"/>
      <c r="G34" s="770"/>
      <c r="H34" s="770"/>
      <c r="I34" s="770"/>
      <c r="J34" s="770"/>
      <c r="K34" s="770"/>
      <c r="L34" s="770"/>
      <c r="M34" s="770"/>
      <c r="N34" s="770"/>
      <c r="O34" s="770"/>
      <c r="P34" s="770"/>
      <c r="Q34" s="770"/>
      <c r="R34" s="770"/>
      <c r="S34" s="770"/>
      <c r="T34" s="14"/>
    </row>
    <row r="35" spans="1:20" ht="18.75" customHeight="1" x14ac:dyDescent="0.25">
      <c r="A35" s="13"/>
      <c r="B35" s="326" t="s">
        <v>133</v>
      </c>
      <c r="C35" s="325" t="s">
        <v>17</v>
      </c>
      <c r="D35" s="771"/>
      <c r="E35" s="771"/>
      <c r="F35" s="771"/>
      <c r="G35" s="771"/>
      <c r="H35" s="771"/>
      <c r="I35" s="771"/>
      <c r="J35" s="771"/>
      <c r="K35" s="771"/>
      <c r="L35" s="771"/>
      <c r="M35" s="134"/>
      <c r="N35" s="328" t="s">
        <v>134</v>
      </c>
      <c r="O35" s="325" t="s">
        <v>15</v>
      </c>
      <c r="P35" s="747"/>
      <c r="Q35" s="747"/>
      <c r="R35" s="747"/>
      <c r="S35" s="747"/>
      <c r="T35" s="14"/>
    </row>
    <row r="36" spans="1:20" ht="18.75" customHeight="1" x14ac:dyDescent="0.25">
      <c r="A36" s="13"/>
      <c r="B36" s="326" t="s">
        <v>135</v>
      </c>
      <c r="C36" s="327" t="s">
        <v>136</v>
      </c>
      <c r="D36" s="323" t="s">
        <v>43</v>
      </c>
      <c r="E36" s="728"/>
      <c r="F36" s="728"/>
      <c r="G36" s="728"/>
      <c r="H36" s="728"/>
      <c r="I36" s="728"/>
      <c r="J36" s="728"/>
      <c r="K36" s="728"/>
      <c r="L36" s="728"/>
      <c r="M36" s="728"/>
      <c r="N36" s="728"/>
      <c r="O36" s="728"/>
      <c r="P36" s="728"/>
      <c r="Q36" s="728"/>
      <c r="R36" s="728"/>
      <c r="S36" s="728"/>
      <c r="T36" s="14"/>
    </row>
    <row r="37" spans="1:20" ht="18.75" customHeight="1" x14ac:dyDescent="0.25">
      <c r="A37" s="13"/>
      <c r="B37" s="4"/>
      <c r="C37" s="323" t="s">
        <v>44</v>
      </c>
      <c r="D37" s="743"/>
      <c r="E37" s="744"/>
      <c r="H37" s="323" t="s">
        <v>179</v>
      </c>
      <c r="I37" s="745"/>
      <c r="J37" s="746"/>
      <c r="K37" s="746"/>
      <c r="L37" s="746"/>
      <c r="M37" s="746"/>
      <c r="N37" s="746"/>
      <c r="O37" s="746"/>
      <c r="P37" s="746"/>
      <c r="Q37" s="746"/>
      <c r="R37" s="746"/>
      <c r="S37" s="746"/>
      <c r="T37" s="14"/>
    </row>
    <row r="38" spans="1:20" ht="18.75" customHeight="1" x14ac:dyDescent="0.2">
      <c r="A38" s="13"/>
      <c r="B38" s="326" t="s">
        <v>14</v>
      </c>
      <c r="C38" s="749" t="s">
        <v>137</v>
      </c>
      <c r="D38" s="749"/>
      <c r="T38" s="14"/>
    </row>
    <row r="39" spans="1:20" ht="18.75" customHeight="1" x14ac:dyDescent="0.25">
      <c r="A39" s="13"/>
      <c r="B39" s="326" t="s">
        <v>138</v>
      </c>
      <c r="C39" s="323" t="s">
        <v>22</v>
      </c>
      <c r="D39" s="728"/>
      <c r="E39" s="728"/>
      <c r="F39" s="728"/>
      <c r="G39" s="728"/>
      <c r="H39" s="728"/>
      <c r="I39" s="728"/>
      <c r="J39" s="728"/>
      <c r="K39" s="728"/>
      <c r="L39" s="728"/>
      <c r="M39" s="728"/>
      <c r="N39" s="728"/>
      <c r="O39" s="728"/>
      <c r="P39" s="728"/>
      <c r="Q39" s="728"/>
      <c r="R39" s="728"/>
      <c r="S39" s="728"/>
      <c r="T39" s="14"/>
    </row>
    <row r="40" spans="1:20" ht="18.75" customHeight="1" x14ac:dyDescent="0.25">
      <c r="A40" s="13"/>
      <c r="B40" s="326" t="s">
        <v>139</v>
      </c>
      <c r="C40" s="324" t="s">
        <v>156</v>
      </c>
      <c r="D40" s="748"/>
      <c r="E40" s="748"/>
      <c r="F40" s="748"/>
      <c r="G40" s="748"/>
      <c r="H40" s="748"/>
      <c r="I40" s="748"/>
      <c r="J40" s="748"/>
      <c r="K40" s="748"/>
      <c r="L40" s="748"/>
      <c r="M40" s="134"/>
      <c r="N40" s="329" t="s">
        <v>152</v>
      </c>
      <c r="O40" s="325" t="s">
        <v>15</v>
      </c>
      <c r="P40" s="747"/>
      <c r="Q40" s="747"/>
      <c r="R40" s="747"/>
      <c r="S40" s="747"/>
      <c r="T40" s="14"/>
    </row>
    <row r="41" spans="1:20" ht="18.75" customHeight="1" x14ac:dyDescent="0.25">
      <c r="A41" s="13"/>
      <c r="B41" s="326" t="s">
        <v>445</v>
      </c>
      <c r="C41" s="328" t="s">
        <v>136</v>
      </c>
      <c r="D41" s="323" t="s">
        <v>43</v>
      </c>
      <c r="E41" s="750"/>
      <c r="F41" s="750"/>
      <c r="G41" s="750"/>
      <c r="H41" s="750"/>
      <c r="I41" s="750"/>
      <c r="J41" s="750"/>
      <c r="K41" s="750"/>
      <c r="L41" s="750"/>
      <c r="M41" s="750"/>
      <c r="N41" s="750"/>
      <c r="O41" s="751"/>
      <c r="P41" s="751"/>
      <c r="Q41" s="751"/>
      <c r="R41" s="751"/>
      <c r="S41" s="751"/>
      <c r="T41" s="14"/>
    </row>
    <row r="42" spans="1:20" ht="18.75" customHeight="1" x14ac:dyDescent="0.25">
      <c r="A42" s="13"/>
      <c r="B42" s="4"/>
      <c r="C42" s="323" t="s">
        <v>44</v>
      </c>
      <c r="D42" s="743"/>
      <c r="E42" s="744"/>
      <c r="H42" s="323" t="s">
        <v>179</v>
      </c>
      <c r="I42" s="752"/>
      <c r="J42" s="753"/>
      <c r="K42" s="753"/>
      <c r="L42" s="753"/>
      <c r="M42" s="753"/>
      <c r="N42" s="753"/>
      <c r="O42" s="753"/>
      <c r="P42" s="753"/>
      <c r="Q42" s="753"/>
      <c r="R42" s="753"/>
      <c r="S42" s="753"/>
      <c r="T42" s="14"/>
    </row>
    <row r="43" spans="1:20" ht="5.0999999999999996" customHeight="1" x14ac:dyDescent="0.2">
      <c r="A43" s="15"/>
      <c r="B43" s="19"/>
      <c r="C43" s="16"/>
      <c r="D43" s="16"/>
      <c r="E43" s="16"/>
      <c r="F43" s="16"/>
      <c r="G43" s="16"/>
      <c r="H43" s="16"/>
      <c r="I43" s="16"/>
      <c r="J43" s="16"/>
      <c r="K43" s="16"/>
      <c r="L43" s="16"/>
      <c r="M43" s="16"/>
      <c r="N43" s="16"/>
      <c r="O43" s="16"/>
      <c r="P43" s="16"/>
      <c r="Q43" s="16"/>
      <c r="R43" s="16"/>
      <c r="S43" s="16"/>
      <c r="T43" s="17"/>
    </row>
    <row r="44" spans="1:20" ht="30" customHeight="1" x14ac:dyDescent="0.2">
      <c r="B44" s="315" t="s">
        <v>45</v>
      </c>
      <c r="C44" s="727" t="s">
        <v>326</v>
      </c>
      <c r="D44" s="727"/>
      <c r="E44" s="727"/>
      <c r="F44" s="727"/>
      <c r="G44" s="727"/>
      <c r="H44" s="727"/>
    </row>
    <row r="45" spans="1:20" ht="5.0999999999999996" customHeight="1" x14ac:dyDescent="0.2">
      <c r="A45" s="10"/>
      <c r="B45" s="18"/>
      <c r="C45" s="11"/>
      <c r="D45" s="11"/>
      <c r="E45" s="11"/>
      <c r="F45" s="11"/>
      <c r="G45" s="11"/>
      <c r="H45" s="11"/>
      <c r="I45" s="11"/>
      <c r="J45" s="11"/>
      <c r="K45" s="11"/>
      <c r="L45" s="11"/>
      <c r="M45" s="11"/>
      <c r="N45" s="11"/>
      <c r="O45" s="11"/>
      <c r="P45" s="11"/>
      <c r="Q45" s="11"/>
      <c r="R45" s="11"/>
      <c r="S45" s="11"/>
      <c r="T45" s="12"/>
    </row>
    <row r="46" spans="1:20" customFormat="1" ht="24.95" customHeight="1" x14ac:dyDescent="0.25">
      <c r="C46" s="738" t="s">
        <v>327</v>
      </c>
      <c r="D46" s="738"/>
      <c r="E46" s="738"/>
      <c r="F46" s="738"/>
      <c r="G46" s="738"/>
      <c r="H46" s="738"/>
      <c r="I46" s="738"/>
      <c r="J46" s="738"/>
      <c r="K46" s="738"/>
      <c r="L46" s="738"/>
      <c r="M46" s="738"/>
      <c r="N46" s="738"/>
      <c r="O46" s="738"/>
      <c r="P46" s="738"/>
      <c r="Q46" s="738"/>
      <c r="R46" s="738"/>
      <c r="S46" s="738"/>
      <c r="T46" s="186"/>
    </row>
    <row r="47" spans="1:20" ht="18.75" customHeight="1" x14ac:dyDescent="0.25">
      <c r="A47" s="13"/>
      <c r="B47" s="318" t="s">
        <v>47</v>
      </c>
      <c r="C47" s="316" t="s">
        <v>301</v>
      </c>
      <c r="D47" s="763"/>
      <c r="E47" s="763"/>
      <c r="F47" s="6"/>
      <c r="G47" s="331" t="s">
        <v>49</v>
      </c>
      <c r="H47" s="316" t="s">
        <v>48</v>
      </c>
      <c r="I47" s="728"/>
      <c r="J47" s="728"/>
      <c r="K47" s="728"/>
      <c r="L47" s="728"/>
      <c r="M47" s="728"/>
      <c r="N47" s="728"/>
      <c r="O47" s="728"/>
      <c r="P47" s="728"/>
      <c r="Q47" s="728"/>
      <c r="R47" s="728"/>
      <c r="S47" s="728"/>
      <c r="T47" s="14"/>
    </row>
    <row r="48" spans="1:20" ht="18.75" customHeight="1" x14ac:dyDescent="0.25">
      <c r="A48" s="13"/>
      <c r="B48" s="318" t="s">
        <v>50</v>
      </c>
      <c r="C48" s="316" t="s">
        <v>51</v>
      </c>
      <c r="D48" s="728"/>
      <c r="E48" s="728"/>
      <c r="F48" s="728"/>
      <c r="G48" s="728"/>
      <c r="H48" s="728"/>
      <c r="I48" s="728"/>
      <c r="J48" s="728"/>
      <c r="K48" s="728"/>
      <c r="L48" s="728"/>
      <c r="M48" s="728"/>
      <c r="N48" s="728"/>
      <c r="O48" s="728"/>
      <c r="Q48" s="332" t="s">
        <v>52</v>
      </c>
      <c r="R48" s="728"/>
      <c r="S48" s="728"/>
      <c r="T48" s="14"/>
    </row>
    <row r="49" spans="1:20" ht="18.75" customHeight="1" x14ac:dyDescent="0.25">
      <c r="A49" s="13"/>
      <c r="C49" s="317" t="s">
        <v>53</v>
      </c>
      <c r="D49" s="754"/>
      <c r="E49" s="754"/>
      <c r="F49" s="8"/>
      <c r="G49" s="755"/>
      <c r="H49" s="755"/>
      <c r="I49" s="755"/>
      <c r="J49" s="755"/>
      <c r="K49" s="755"/>
      <c r="L49" s="755"/>
      <c r="M49" s="755"/>
      <c r="N49" s="755"/>
      <c r="O49" s="755"/>
      <c r="T49" s="14"/>
    </row>
    <row r="50" spans="1:20" ht="18.75" customHeight="1" x14ac:dyDescent="0.25">
      <c r="A50" s="13"/>
      <c r="C50" s="316" t="s">
        <v>54</v>
      </c>
      <c r="D50" s="728"/>
      <c r="E50" s="728"/>
      <c r="F50" s="728"/>
      <c r="G50" s="728"/>
      <c r="H50" s="728"/>
      <c r="I50" s="728"/>
      <c r="K50" s="316" t="s">
        <v>57</v>
      </c>
      <c r="L50" s="37"/>
      <c r="M50" s="728"/>
      <c r="N50" s="728"/>
      <c r="O50" s="728"/>
      <c r="P50" s="728"/>
      <c r="Q50" s="728"/>
      <c r="R50" s="728"/>
      <c r="S50" s="728"/>
      <c r="T50" s="14"/>
    </row>
    <row r="51" spans="1:20" ht="18.75" customHeight="1" x14ac:dyDescent="0.25">
      <c r="A51" s="13"/>
      <c r="C51" s="317" t="s">
        <v>56</v>
      </c>
      <c r="D51" s="756"/>
      <c r="E51" s="756"/>
      <c r="F51" s="756"/>
      <c r="G51" s="756"/>
      <c r="H51" s="756"/>
      <c r="I51" s="756"/>
      <c r="K51" s="317" t="s">
        <v>55</v>
      </c>
      <c r="L51" s="40"/>
      <c r="M51" s="748"/>
      <c r="N51" s="748"/>
      <c r="O51" s="748"/>
      <c r="P51" s="748"/>
      <c r="Q51" s="748"/>
      <c r="R51" s="748"/>
      <c r="S51" s="748"/>
      <c r="T51" s="14"/>
    </row>
    <row r="52" spans="1:20" ht="18.75" customHeight="1" x14ac:dyDescent="0.25">
      <c r="A52" s="13"/>
      <c r="B52" s="318" t="s">
        <v>76</v>
      </c>
      <c r="C52" s="316" t="s">
        <v>322</v>
      </c>
      <c r="D52" s="766" t="s">
        <v>321</v>
      </c>
      <c r="E52" s="766"/>
      <c r="F52" s="766"/>
      <c r="G52" s="767"/>
      <c r="H52" s="767"/>
      <c r="I52" s="333" t="s">
        <v>323</v>
      </c>
      <c r="J52" s="757"/>
      <c r="K52" s="757"/>
      <c r="L52" s="757"/>
      <c r="M52" s="757"/>
      <c r="N52" s="757"/>
      <c r="O52" s="7"/>
      <c r="P52" s="7"/>
      <c r="Q52" s="7"/>
      <c r="R52" s="7"/>
      <c r="S52" s="7"/>
      <c r="T52" s="14"/>
    </row>
    <row r="53" spans="1:20" ht="18.75" customHeight="1" x14ac:dyDescent="0.2">
      <c r="A53" s="13"/>
      <c r="B53" s="318" t="s">
        <v>82</v>
      </c>
      <c r="C53" s="311" t="s">
        <v>77</v>
      </c>
      <c r="T53" s="14"/>
    </row>
    <row r="54" spans="1:20" ht="18.75" customHeight="1" x14ac:dyDescent="0.25">
      <c r="A54" s="13"/>
      <c r="C54" s="316" t="s">
        <v>55</v>
      </c>
      <c r="D54" s="728"/>
      <c r="E54" s="728"/>
      <c r="F54" s="728"/>
      <c r="G54" s="728"/>
      <c r="H54" s="728"/>
      <c r="I54" s="728"/>
      <c r="K54" s="316" t="s">
        <v>78</v>
      </c>
      <c r="L54" s="37"/>
      <c r="M54" s="728"/>
      <c r="N54" s="728"/>
      <c r="O54" s="728"/>
      <c r="P54" s="728"/>
      <c r="Q54" s="728"/>
      <c r="R54" s="728"/>
      <c r="S54" s="728"/>
      <c r="T54" s="14"/>
    </row>
    <row r="55" spans="1:20" ht="18.75" customHeight="1" x14ac:dyDescent="0.25">
      <c r="A55" s="13"/>
      <c r="C55" s="330" t="s">
        <v>81</v>
      </c>
      <c r="D55" s="747"/>
      <c r="E55" s="747"/>
      <c r="H55" s="330" t="s">
        <v>180</v>
      </c>
      <c r="I55" s="227"/>
      <c r="T55" s="14"/>
    </row>
    <row r="56" spans="1:20" ht="18.75" customHeight="1" x14ac:dyDescent="0.2">
      <c r="A56" s="13"/>
      <c r="B56" s="318" t="s">
        <v>85</v>
      </c>
      <c r="C56" s="311" t="s">
        <v>83</v>
      </c>
      <c r="T56" s="14"/>
    </row>
    <row r="57" spans="1:20" ht="18.75" customHeight="1" x14ac:dyDescent="0.25">
      <c r="A57" s="13"/>
      <c r="C57" s="316" t="s">
        <v>84</v>
      </c>
      <c r="D57" s="728"/>
      <c r="E57" s="728"/>
      <c r="F57" s="728"/>
      <c r="G57" s="728"/>
      <c r="H57" s="728"/>
      <c r="I57" s="728"/>
      <c r="K57" s="316" t="s">
        <v>55</v>
      </c>
      <c r="L57" s="37"/>
      <c r="M57" s="728"/>
      <c r="N57" s="728"/>
      <c r="O57" s="728"/>
      <c r="P57" s="728"/>
      <c r="Q57" s="728"/>
      <c r="R57" s="728"/>
      <c r="S57" s="728"/>
      <c r="T57" s="14"/>
    </row>
    <row r="58" spans="1:20" ht="18.75" customHeight="1" x14ac:dyDescent="0.25">
      <c r="A58" s="13"/>
      <c r="C58" s="330" t="s">
        <v>380</v>
      </c>
      <c r="D58" s="748"/>
      <c r="E58" s="748"/>
      <c r="T58" s="14"/>
    </row>
    <row r="59" spans="1:20" ht="18.75" customHeight="1" x14ac:dyDescent="0.2">
      <c r="A59" s="13"/>
      <c r="B59" s="318" t="s">
        <v>128</v>
      </c>
      <c r="C59" s="311" t="s">
        <v>129</v>
      </c>
      <c r="T59" s="14"/>
    </row>
    <row r="60" spans="1:20" ht="18.75" customHeight="1" x14ac:dyDescent="0.25">
      <c r="A60" s="13"/>
      <c r="C60" s="316" t="s">
        <v>86</v>
      </c>
      <c r="D60" s="728"/>
      <c r="E60" s="728"/>
      <c r="H60" s="316" t="s">
        <v>87</v>
      </c>
      <c r="I60" s="9"/>
      <c r="J60" s="728"/>
      <c r="K60" s="728"/>
      <c r="L60" s="728"/>
      <c r="N60" s="764" t="s">
        <v>292</v>
      </c>
      <c r="O60" s="764"/>
      <c r="P60" s="764"/>
      <c r="Q60" s="764"/>
      <c r="R60" s="728"/>
      <c r="S60" s="728"/>
      <c r="T60" s="14"/>
    </row>
    <row r="61" spans="1:20" ht="5.0999999999999996" customHeight="1" x14ac:dyDescent="0.2">
      <c r="A61" s="15"/>
      <c r="B61" s="16"/>
      <c r="C61" s="16"/>
      <c r="D61" s="16"/>
      <c r="E61" s="16"/>
      <c r="F61" s="16"/>
      <c r="G61" s="16"/>
      <c r="H61" s="16"/>
      <c r="I61" s="16"/>
      <c r="J61" s="16"/>
      <c r="K61" s="16"/>
      <c r="L61" s="16"/>
      <c r="M61" s="16"/>
      <c r="N61" s="16"/>
      <c r="O61" s="16"/>
      <c r="P61" s="16"/>
      <c r="Q61" s="16"/>
      <c r="R61" s="16"/>
      <c r="S61" s="16"/>
      <c r="T61" s="17"/>
    </row>
    <row r="62" spans="1:20" ht="21.95" customHeight="1" x14ac:dyDescent="0.2">
      <c r="B62" s="718" t="s">
        <v>379</v>
      </c>
      <c r="C62" s="718"/>
      <c r="D62" s="718"/>
      <c r="E62" s="718"/>
      <c r="F62" s="718"/>
      <c r="G62" s="718"/>
      <c r="H62" s="718"/>
      <c r="I62" s="718"/>
      <c r="J62" s="718"/>
      <c r="K62" s="718"/>
      <c r="L62" s="718"/>
      <c r="M62" s="718"/>
      <c r="N62" s="718"/>
      <c r="O62" s="718"/>
      <c r="P62" s="718"/>
      <c r="Q62" s="718"/>
      <c r="R62" s="718"/>
      <c r="S62" s="718"/>
    </row>
  </sheetData>
  <sheetProtection algorithmName="SHA-512" hashValue="YEdAxdCIdtNGwqlAcPw94UOUCcwMipOTHd8dobhylFXamGks2UegKxpNRFGMANmoJ2ImQiEraWzwsk7uJ05T0A==" saltValue="xdOUW9anB5AQaqNPZB05Kg==" spinCount="100000" sheet="1" selectLockedCells="1"/>
  <mergeCells count="71">
    <mergeCell ref="B2:S2"/>
    <mergeCell ref="D34:S34"/>
    <mergeCell ref="P35:S35"/>
    <mergeCell ref="D35:L35"/>
    <mergeCell ref="M24:S24"/>
    <mergeCell ref="M25:S25"/>
    <mergeCell ref="M26:S26"/>
    <mergeCell ref="M27:S27"/>
    <mergeCell ref="M28:S28"/>
    <mergeCell ref="C13:S13"/>
    <mergeCell ref="C32:S32"/>
    <mergeCell ref="M20:S20"/>
    <mergeCell ref="M21:S21"/>
    <mergeCell ref="M22:S22"/>
    <mergeCell ref="C7:S7"/>
    <mergeCell ref="C16:H16"/>
    <mergeCell ref="B62:S62"/>
    <mergeCell ref="K10:S10"/>
    <mergeCell ref="O11:Q11"/>
    <mergeCell ref="D11:F11"/>
    <mergeCell ref="H11:I11"/>
    <mergeCell ref="D47:E47"/>
    <mergeCell ref="D55:E55"/>
    <mergeCell ref="D57:I57"/>
    <mergeCell ref="M57:S57"/>
    <mergeCell ref="D58:E58"/>
    <mergeCell ref="D60:E60"/>
    <mergeCell ref="N60:Q60"/>
    <mergeCell ref="R60:S60"/>
    <mergeCell ref="M18:S18"/>
    <mergeCell ref="D52:F52"/>
    <mergeCell ref="G52:H52"/>
    <mergeCell ref="D51:I51"/>
    <mergeCell ref="M51:S51"/>
    <mergeCell ref="D54:I54"/>
    <mergeCell ref="M54:S54"/>
    <mergeCell ref="J52:N52"/>
    <mergeCell ref="D48:O48"/>
    <mergeCell ref="R48:S48"/>
    <mergeCell ref="D49:E49"/>
    <mergeCell ref="G49:O49"/>
    <mergeCell ref="D50:I50"/>
    <mergeCell ref="M50:S50"/>
    <mergeCell ref="I47:S47"/>
    <mergeCell ref="E36:S36"/>
    <mergeCell ref="D37:E37"/>
    <mergeCell ref="I37:S37"/>
    <mergeCell ref="D39:S39"/>
    <mergeCell ref="P40:S40"/>
    <mergeCell ref="D40:L40"/>
    <mergeCell ref="C38:D38"/>
    <mergeCell ref="C46:S46"/>
    <mergeCell ref="E41:S41"/>
    <mergeCell ref="D42:E42"/>
    <mergeCell ref="I42:S42"/>
    <mergeCell ref="C30:I30"/>
    <mergeCell ref="C44:H44"/>
    <mergeCell ref="J60:L60"/>
    <mergeCell ref="B1:S1"/>
    <mergeCell ref="R3:S3"/>
    <mergeCell ref="O4:S4"/>
    <mergeCell ref="C18:H18"/>
    <mergeCell ref="C17:H17"/>
    <mergeCell ref="M17:S17"/>
    <mergeCell ref="D9:S9"/>
    <mergeCell ref="D10:I10"/>
    <mergeCell ref="C6:S6"/>
    <mergeCell ref="C12:S12"/>
    <mergeCell ref="R11:S11"/>
    <mergeCell ref="L11:M11"/>
    <mergeCell ref="M16:S16"/>
  </mergeCells>
  <conditionalFormatting sqref="D11">
    <cfRule type="containsBlanks" dxfId="135" priority="19">
      <formula>LEN(TRIM(D11))=0</formula>
    </cfRule>
  </conditionalFormatting>
  <conditionalFormatting sqref="D35">
    <cfRule type="containsBlanks" dxfId="134" priority="20">
      <formula>LEN(TRIM(D35))=0</formula>
    </cfRule>
  </conditionalFormatting>
  <conditionalFormatting sqref="D40">
    <cfRule type="containsBlanks" dxfId="133" priority="26">
      <formula>LEN(TRIM(D40))=0</formula>
    </cfRule>
  </conditionalFormatting>
  <conditionalFormatting sqref="D47">
    <cfRule type="containsBlanks" dxfId="132" priority="49">
      <formula>LEN(TRIM(D47))=0</formula>
    </cfRule>
  </conditionalFormatting>
  <conditionalFormatting sqref="D37:E37">
    <cfRule type="containsBlanks" dxfId="131" priority="52">
      <formula>LEN(TRIM(D37))=0</formula>
    </cfRule>
  </conditionalFormatting>
  <conditionalFormatting sqref="D42:E42">
    <cfRule type="containsBlanks" dxfId="130" priority="23">
      <formula>LEN(TRIM(D42))=0</formula>
    </cfRule>
  </conditionalFormatting>
  <conditionalFormatting sqref="D49:E49">
    <cfRule type="containsBlanks" dxfId="129" priority="46">
      <formula>LEN(TRIM(D49))=0</formula>
    </cfRule>
  </conditionalFormatting>
  <conditionalFormatting sqref="D55:E55">
    <cfRule type="containsBlanks" dxfId="128" priority="31">
      <formula>LEN(TRIM(D55))=0</formula>
    </cfRule>
  </conditionalFormatting>
  <conditionalFormatting sqref="D58:E58">
    <cfRule type="containsBlanks" dxfId="127" priority="27">
      <formula>LEN(TRIM(D58))=0</formula>
    </cfRule>
  </conditionalFormatting>
  <conditionalFormatting sqref="D60:E60">
    <cfRule type="containsBlanks" dxfId="126" priority="42">
      <formula>LEN(TRIM(D60))=0</formula>
    </cfRule>
  </conditionalFormatting>
  <conditionalFormatting sqref="D10:I10">
    <cfRule type="containsBlanks" dxfId="125" priority="5">
      <formula>LEN(TRIM(D10))=0</formula>
    </cfRule>
  </conditionalFormatting>
  <conditionalFormatting sqref="D50:I51">
    <cfRule type="containsBlanks" dxfId="124" priority="44">
      <formula>LEN(TRIM(D50))=0</formula>
    </cfRule>
  </conditionalFormatting>
  <conditionalFormatting sqref="D54:I54">
    <cfRule type="containsBlanks" dxfId="123" priority="33">
      <formula>LEN(TRIM(D54))=0</formula>
    </cfRule>
  </conditionalFormatting>
  <conditionalFormatting sqref="D57:I57">
    <cfRule type="containsBlanks" dxfId="122" priority="29">
      <formula>LEN(TRIM(D57))=0</formula>
    </cfRule>
  </conditionalFormatting>
  <conditionalFormatting sqref="D48:O48">
    <cfRule type="containsBlanks" dxfId="121" priority="47">
      <formula>LEN(TRIM(D48))=0</formula>
    </cfRule>
  </conditionalFormatting>
  <conditionalFormatting sqref="D9:S9">
    <cfRule type="containsBlanks" dxfId="120" priority="60">
      <formula>LEN(TRIM(D9))=0</formula>
    </cfRule>
  </conditionalFormatting>
  <conditionalFormatting sqref="D34:S34">
    <cfRule type="containsBlanks" dxfId="119" priority="54">
      <formula>LEN(TRIM(D34))=0</formula>
    </cfRule>
  </conditionalFormatting>
  <conditionalFormatting sqref="D39:S39">
    <cfRule type="containsBlanks" dxfId="118" priority="50">
      <formula>LEN(TRIM(D39))=0</formula>
    </cfRule>
  </conditionalFormatting>
  <conditionalFormatting sqref="E36:S36">
    <cfRule type="containsBlanks" dxfId="117" priority="53">
      <formula>LEN(TRIM(E36))=0</formula>
    </cfRule>
  </conditionalFormatting>
  <conditionalFormatting sqref="E41:S41">
    <cfRule type="containsBlanks" dxfId="116" priority="24">
      <formula>LEN(TRIM(E41))=0</formula>
    </cfRule>
  </conditionalFormatting>
  <conditionalFormatting sqref="G52:H52">
    <cfRule type="containsBlanks" dxfId="115" priority="15">
      <formula>LEN(TRIM(G52))=0</formula>
    </cfRule>
  </conditionalFormatting>
  <conditionalFormatting sqref="G49:O49">
    <cfRule type="containsBlanks" dxfId="114" priority="45">
      <formula>LEN(TRIM(G49))=0</formula>
    </cfRule>
  </conditionalFormatting>
  <conditionalFormatting sqref="I55">
    <cfRule type="containsBlanks" dxfId="113" priority="30">
      <formula>LEN(TRIM(I55))=0</formula>
    </cfRule>
  </conditionalFormatting>
  <conditionalFormatting sqref="I37:S37">
    <cfRule type="containsBlanks" dxfId="112" priority="51">
      <formula>LEN(TRIM(I37))=0</formula>
    </cfRule>
  </conditionalFormatting>
  <conditionalFormatting sqref="I42:S42">
    <cfRule type="containsBlanks" dxfId="111" priority="22">
      <formula>LEN(TRIM(I42))=0</formula>
    </cfRule>
  </conditionalFormatting>
  <conditionalFormatting sqref="I47:S47">
    <cfRule type="containsBlanks" dxfId="110" priority="16">
      <formula>LEN(TRIM(I47))=0</formula>
    </cfRule>
  </conditionalFormatting>
  <conditionalFormatting sqref="J52">
    <cfRule type="containsBlanks" dxfId="109" priority="10">
      <formula>LEN(TRIM(J52))=0</formula>
    </cfRule>
  </conditionalFormatting>
  <conditionalFormatting sqref="J60">
    <cfRule type="containsBlanks" dxfId="108" priority="41">
      <formula>LEN(TRIM(J60))=0</formula>
    </cfRule>
  </conditionalFormatting>
  <conditionalFormatting sqref="K11">
    <cfRule type="containsBlanks" dxfId="107" priority="12">
      <formula>LEN(TRIM(K11))=0</formula>
    </cfRule>
  </conditionalFormatting>
  <conditionalFormatting sqref="M16:S18">
    <cfRule type="cellIs" dxfId="106" priority="4" operator="equal">
      <formula>0</formula>
    </cfRule>
  </conditionalFormatting>
  <conditionalFormatting sqref="M20:S21">
    <cfRule type="cellIs" dxfId="105" priority="3" operator="equal">
      <formula>0</formula>
    </cfRule>
  </conditionalFormatting>
  <conditionalFormatting sqref="M22:S22">
    <cfRule type="cellIs" dxfId="104" priority="9" operator="greaterThan">
      <formula>0.8</formula>
    </cfRule>
    <cfRule type="cellIs" dxfId="103" priority="7" operator="greaterThan">
      <formula>0.8</formula>
    </cfRule>
  </conditionalFormatting>
  <conditionalFormatting sqref="M24:S25">
    <cfRule type="cellIs" dxfId="102" priority="2" operator="equal">
      <formula>0</formula>
    </cfRule>
  </conditionalFormatting>
  <conditionalFormatting sqref="M27:S27">
    <cfRule type="cellIs" dxfId="101" priority="1" operator="equal">
      <formula>0</formula>
    </cfRule>
  </conditionalFormatting>
  <conditionalFormatting sqref="M28:S28">
    <cfRule type="cellIs" dxfId="100" priority="6" operator="greaterThan">
      <formula>0.2</formula>
    </cfRule>
  </conditionalFormatting>
  <conditionalFormatting sqref="M50:S51">
    <cfRule type="containsBlanks" dxfId="99" priority="43">
      <formula>LEN(TRIM(M50))=0</formula>
    </cfRule>
  </conditionalFormatting>
  <conditionalFormatting sqref="M54:S54">
    <cfRule type="containsBlanks" dxfId="98" priority="32">
      <formula>LEN(TRIM(M54))=0</formula>
    </cfRule>
  </conditionalFormatting>
  <conditionalFormatting sqref="M57:S57">
    <cfRule type="containsBlanks" dxfId="97" priority="28">
      <formula>LEN(TRIM(M57))=0</formula>
    </cfRule>
  </conditionalFormatting>
  <conditionalFormatting sqref="P35:S35">
    <cfRule type="containsBlanks" dxfId="96" priority="61">
      <formula>LEN(TRIM(P35))=0</formula>
    </cfRule>
  </conditionalFormatting>
  <conditionalFormatting sqref="P40:S40">
    <cfRule type="containsBlanks" dxfId="95" priority="25">
      <formula>LEN(TRIM(P40))=0</formula>
    </cfRule>
  </conditionalFormatting>
  <conditionalFormatting sqref="R11">
    <cfRule type="containsBlanks" dxfId="94" priority="11">
      <formula>LEN(TRIM(R11))=0</formula>
    </cfRule>
  </conditionalFormatting>
  <conditionalFormatting sqref="R48:S48">
    <cfRule type="containsBlanks" dxfId="93" priority="21">
      <formula>LEN(TRIM(R48))=0</formula>
    </cfRule>
  </conditionalFormatting>
  <conditionalFormatting sqref="R60:S60">
    <cfRule type="containsBlanks" dxfId="92" priority="40">
      <formula>LEN(TRIM(R60))=0</formula>
    </cfRule>
  </conditionalFormatting>
  <dataValidations xWindow="721" yWindow="815" count="30">
    <dataValidation allowBlank="1" showInputMessage="1" showErrorMessage="1" prompt="De acordo com o SIIE" sqref="F47:H47" xr:uid="{27D2A930-C6EE-424B-99E5-185652FE5533}"/>
    <dataValidation allowBlank="1" showInputMessage="1" showErrorMessage="1" promptTitle="Organismo" prompt="Nome do organismo, serviço ou empresa que é responsável pela candidatura e execução da intervenção proposta." sqref="D34:S34" xr:uid="{AF22D823-1CEE-48BA-ADF5-CEB02F9953BB}"/>
    <dataValidation allowBlank="1" showInputMessage="1" showErrorMessage="1" prompt="Data estimada para o início de trabalhos [dd-mm-aaaa]" sqref="N11" xr:uid="{208621D6-7A0C-4367-87F5-EFF6F1C8864F}"/>
    <dataValidation allowBlank="1" showInputMessage="1" showErrorMessage="1" promptTitle="Nome da Candidatura" prompt="Deve conter referência ao tipo de intervenção, à identificação do imóvel e à sua localização." sqref="D9:S9" xr:uid="{FB6802FF-A281-439A-A06D-D2238C701B2B}"/>
    <dataValidation allowBlank="1" showInputMessage="1" showErrorMessage="1" promptTitle="Início Trabalhos" prompt="Data prevista para o início dos trabalhos a realizar no âmbito da candidatura [dd-mm-aaaa]." sqref="D11:F11" xr:uid="{BDC5D9A5-4EB7-4E27-9640-B255F1256C70}"/>
    <dataValidation allowBlank="1" showInputMessage="1" showErrorMessage="1" promptTitle="Duração da Intervenção" prompt="Prazo previsto para a execução dos trabalhos a realizar no âmbito da candidatura apresentada [em meses]." sqref="K11" xr:uid="{B55A4283-FEB3-48BE-8FEC-8D3FD5DF9E68}"/>
    <dataValidation allowBlank="1" showInputMessage="1" showErrorMessage="1" promptTitle="NIF" prompt="Número de Identificação Fiscal do organismo que apresenta a candidatura." sqref="P35:S35" xr:uid="{9FEDFE3A-F6D8-43FA-89F7-0143454C8EA7}"/>
    <dataValidation allowBlank="1" showInputMessage="1" showErrorMessage="1" promptTitle="Gestor de Contacto" prompt="Identificação de um representante do Organismo responsável pela comunicação com o FRCP." sqref="E36:S36" xr:uid="{D45028D9-CA40-4E71-994D-FFC6A4586FFF}"/>
    <dataValidation allowBlank="1" showInputMessage="1" showErrorMessage="1" promptTitle="Contacto Telefónico" prompt="N.º de telefone preferencialmente direto do gestor de contacto" sqref="D37:E37 D42:E42" xr:uid="{146A315D-10B6-4C24-853D-A84665288323}"/>
    <dataValidation allowBlank="1" showInputMessage="1" showErrorMessage="1" promptTitle="Contacto Eletrónico" prompt="Endereço eletrónico do gestor de contacto" sqref="I37:S37 I42:S42" xr:uid="{5DB4EFC6-DD85-48EC-BB4D-700D7C6CF470}"/>
    <dataValidation allowBlank="1" showInputMessage="1" showErrorMessage="1" promptTitle="Unidade de Gestão Patrimonial" prompt="Designação da Unidade de Gestão Patrimonial a que o organismo responsável pela candidatura está afeto." sqref="D40:L40" xr:uid="{4C7190E1-0348-4E87-B31A-80765B121629}"/>
    <dataValidation allowBlank="1" showInputMessage="1" showErrorMessage="1" promptTitle="NIF" prompt="Número de Identificação Fiscal da Unidade de Gestão Patrimonial." sqref="P40:S40" xr:uid="{3C851C4C-AC6D-4A93-89AD-F99473C03451}"/>
    <dataValidation allowBlank="1" showInputMessage="1" showErrorMessage="1" promptTitle="Gestor de Contacto" prompt="Identificação de um representante da Unidade de Gestão Patrimonial responsável pela comunicação com o FRCP." sqref="E41:S41" xr:uid="{FC27E242-AAA7-4F15-A3C6-6C3D0683A361}"/>
    <dataValidation allowBlank="1" showInputMessage="1" showErrorMessage="1" promptTitle="N.º SIIE" prompt="Número de inventário do SIIE do imóvel objeto da candidatura" sqref="D47:E47" xr:uid="{6FFD5AF6-32FA-4324-9418-7B7EB844F888}"/>
    <dataValidation allowBlank="1" showInputMessage="1" showErrorMessage="1" promptTitle="Nome do Imóvel" prompt="Designação do imóvel objeto da candidatura." sqref="I47:S47" xr:uid="{B4D15D44-33AA-48EB-8CD8-0BEF27949BF5}"/>
    <dataValidation allowBlank="1" showInputMessage="1" showErrorMessage="1" promptTitle="Morada" prompt="Morada do imóvel objeto da candidatura" sqref="D48:O48" xr:uid="{A586A178-490A-4E9A-9361-28336BD5FF67}"/>
    <dataValidation allowBlank="1" showInputMessage="1" showErrorMessage="1" promptTitle="Morada" prompt="N.º de polícia" sqref="R48:S48" xr:uid="{E4800330-3583-462B-A1BF-A995BCE39B0D}"/>
    <dataValidation allowBlank="1" showInputMessage="1" showErrorMessage="1" promptTitle="Morada" prompt="Código Postal" sqref="D49:E49" xr:uid="{0890B849-16E3-4907-B0A0-B8D2BB16C317}"/>
    <dataValidation allowBlank="1" showInputMessage="1" showErrorMessage="1" promptTitle="Morada" prompt="Localidade do Código Postal" sqref="G49:O49" xr:uid="{443DA1E1-AA62-4EBB-9681-A14EB4A97865}"/>
    <dataValidation allowBlank="1" showInputMessage="1" showErrorMessage="1" promptTitle="Morada" prompt="Localidade onde se localiza o imóvel objeto da candidatura" sqref="D50:I50" xr:uid="{67418A59-A0E1-4D44-984E-5923DA9DE487}"/>
    <dataValidation allowBlank="1" showInputMessage="1" showErrorMessage="1" promptTitle="Morada" prompt="Concelho onde se localiza o imóvel objeto da candidatura" sqref="D51:I51" xr:uid="{E677A3CD-746F-4101-8EA7-DADA436B16F7}"/>
    <dataValidation allowBlank="1" showInputMessage="1" showErrorMessage="1" promptTitle="Morada" prompt="Freguesia onde se localiza o imóvel objeto da candidatura" sqref="M51:S51" xr:uid="{65C9B7B0-63AE-42EB-BDA8-FCAA624D06F4}"/>
    <dataValidation allowBlank="1" showInputMessage="1" showErrorMessage="1" promptTitle="Morada" prompt="Coordenadas Geográficas - Latitude - onde se localiza o imóvel objeto da candidatura [00.000000]" sqref="G52:H52" xr:uid="{C865574B-ACEC-4B0B-BCA3-EF570ADE8388}"/>
    <dataValidation allowBlank="1" showInputMessage="1" showErrorMessage="1" promptTitle="Morada" prompt="Coordenadas Geográficas - Longitude - onde se localiza o imóvel objeto da candidatura [00.000000]" sqref="J52:N52" xr:uid="{5820DA6D-F8E2-4207-8900-7A3C0AF6F64B}"/>
    <dataValidation allowBlank="1" showInputMessage="1" showErrorMessage="1" promptTitle="Inscrição Matricial" prompt="Freguesia que consta na inscrição matricial do imóvel." sqref="D54:I54" xr:uid="{DE95C199-262E-4FBF-8050-13C63FC8726D}"/>
    <dataValidation allowBlank="1" showInputMessage="1" showErrorMessage="1" promptTitle="Inscrição Matricial" prompt="Artigo matricial do imóvel." sqref="D55:E55" xr:uid="{B3D904D5-7E24-46FB-BD63-D6DAF5EE80E9}"/>
    <dataValidation allowBlank="1" showInputMessage="1" showErrorMessage="1" promptTitle="Inscrição Matricial" prompt="Secção ou fração do imóvel" sqref="I55" xr:uid="{F97EC074-B979-4E6F-8278-9470E59F7169}"/>
    <dataValidation allowBlank="1" showInputMessage="1" showErrorMessage="1" promptTitle="Registo Predial" prompt="Conservatória  do Registo Predial onde o imóvel está registado" sqref="D57:I57" xr:uid="{CDAF7AEF-99B1-4BBC-AB6C-831647E17430}"/>
    <dataValidation allowBlank="1" showInputMessage="1" showErrorMessage="1" promptTitle="Registo Predial" prompt="Freguesia onde o imóvel se encontra registado na conservatória." sqref="M57:S57" xr:uid="{6A2D4CB2-4C91-49DA-B710-BFBC62733993}"/>
    <dataValidation allowBlank="1" showInputMessage="1" showErrorMessage="1" promptTitle="Regsito Predial" prompt="N.º de inscrição do imóvel no registo predial" sqref="D58:E58" xr:uid="{85921BCB-6046-4DEC-999F-95F6D6213866}"/>
  </dataValidations>
  <printOptions horizontalCentered="1"/>
  <pageMargins left="0.70866141732283472" right="0.31496062992125984" top="1.0629921259842521" bottom="0.27559055118110237" header="0.31496062992125984" footer="0.31496062992125984"/>
  <pageSetup paperSize="9" scale="65" orientation="portrait" r:id="rId1"/>
  <headerFooter>
    <oddHeader xml:space="preserve">&amp;C&amp;"Calibri,Normal"&amp;K000000&amp;G
&amp;7MINISTÉRIO DAS FINANÇAS
&amp;11&amp;K892432FUNDO DE REABILITAÇÃO E CONSERVAÇÃO PATRIMONIAL&amp;K305496
&amp;12&amp;K000000
</oddHeader>
    <oddFooter>&amp;C&amp;"Calibri,Negrito"&amp;8&amp;K000000&amp;P&amp;"Calibri,Normal" | &amp;N</oddFooter>
  </headerFooter>
  <colBreaks count="1" manualBreakCount="1">
    <brk id="20" max="1048575" man="1"/>
  </colBreaks>
  <legacyDrawingHF r:id="rId2"/>
  <extLst>
    <ext xmlns:x14="http://schemas.microsoft.com/office/spreadsheetml/2009/9/main" uri="{CCE6A557-97BC-4b89-ADB6-D9C93CAAB3DF}">
      <x14:dataValidations xmlns:xm="http://schemas.microsoft.com/office/excel/2006/main" xWindow="721" yWindow="815" count="9">
        <x14:dataValidation type="list" allowBlank="1" showInputMessage="1" showErrorMessage="1" promptTitle="Classificação do Imóvel" prompt="Se o imóvel objeto da candidatura se encontra em processo de classificado pela Direção-Geral do Património Cultural [Sim / Não]" xr:uid="{EDF46B91-292F-412F-83B4-357E78C819AC}">
          <x14:formula1>
            <xm:f>Bases!$B$5:$B$6</xm:f>
          </x14:formula1>
          <xm:sqref>R60:S60</xm:sqref>
        </x14:dataValidation>
        <x14:dataValidation type="list" allowBlank="1" showInputMessage="1" showErrorMessage="1" promptTitle="Classificação do Imóvel" prompt="Se o imóvel objeto da candidatura se encontra classificado pela Direção-Geral do Património Cultural [Sim / Não]" xr:uid="{2410A193-B371-4294-B694-343095202243}">
          <x14:formula1>
            <xm:f>Bases!$P$22:$P$23</xm:f>
          </x14:formula1>
          <xm:sqref>D60:E60</xm:sqref>
        </x14:dataValidation>
        <x14:dataValidation type="list" allowBlank="1" showInputMessage="1" showErrorMessage="1" promptTitle="Inscrição Matricial" prompt="Tipo de imóvel inscrito na matriz [Urbano, Rústico ou Misto]" xr:uid="{227C27EB-B2A0-46CA-ACAB-B5552400D40C}">
          <x14:formula1>
            <xm:f>Bases!$M$22:$M$24</xm:f>
          </x14:formula1>
          <xm:sqref>M54:S54</xm:sqref>
        </x14:dataValidation>
        <x14:dataValidation type="list" allowBlank="1" showInputMessage="1" showErrorMessage="1" promptTitle="Morada" prompt="Distrito onde se localiza o imóvel objeto da candidatura [Preenchimento por seleção]" xr:uid="{8CD3B61E-A668-4A61-ABD5-0E72D96F03F3}">
          <x14:formula1>
            <xm:f>Bases!$J$22:$J$39</xm:f>
          </x14:formula1>
          <xm:sqref>M50:S50</xm:sqref>
        </x14:dataValidation>
        <x14:dataValidation type="list" allowBlank="1" showInputMessage="1" showErrorMessage="1" promptTitle="Ministério" prompt="Ministério a que a Unidade Gestão Patrimonial / Entidade Beneficiária está afeta [Preenchimento por seleção]." xr:uid="{44A3F2CA-A782-409D-AACA-88B82C659054}">
          <x14:formula1>
            <xm:f>Bases!$G$22:$G$40</xm:f>
          </x14:formula1>
          <xm:sqref>D39:S39</xm:sqref>
        </x14:dataValidation>
        <x14:dataValidation type="list" allowBlank="1" showInputMessage="1" showErrorMessage="1" promptTitle="Classificação do Imóvel" prompt="Se o imóvel objeto da candidatura se encontra em área de proteção de edifício classificado pela Direção-Geral do Património Cultural [Sim / Não]" xr:uid="{A136C38B-8B73-41DD-B63A-0C31E4877EB0}">
          <x14:formula1>
            <xm:f>Bases!$B$5:$B$6</xm:f>
          </x14:formula1>
          <xm:sqref>J60:L60</xm:sqref>
        </x14:dataValidation>
        <x14:dataValidation type="list" allowBlank="1" showInputMessage="1" showErrorMessage="1" promptTitle="Componente(s) da Candidatura" prompt="Identificar qual ou quais as componentes do FRCP a que se candidata (RC), (PRA) ou ambos [Preenchimento por seleção]." xr:uid="{47B2E1D3-3E37-438F-ADB4-3AA99D5AD12C}">
          <x14:formula1>
            <xm:f>Bases!$A$1:$A$3</xm:f>
          </x14:formula1>
          <xm:sqref>D10:I10</xm:sqref>
        </x14:dataValidation>
        <x14:dataValidation type="list" allowBlank="1" showInputMessage="1" showErrorMessage="1" promptTitle="Taxa de IVA" prompt="Indicar qual a taxa de IVA a aplicável a intervenção objeto da candidatura [Preenchimento por seleção]." xr:uid="{BB4500E8-AD1D-4760-B910-8937C81A82FA}">
          <x14:formula1>
            <xm:f>Bases!$C$1:$C$2</xm:f>
          </x14:formula1>
          <xm:sqref>R11:S11</xm:sqref>
        </x14:dataValidation>
        <x14:dataValidation type="list" allowBlank="1" showInputMessage="1" showErrorMessage="1" promptTitle="Tipo de Organismo" prompt="Tipo de organismo que apresenta a candidatura, se é do Estado, um Instítuto Público ou uma Empresa do Sector Empresarial do Estado [Preenchimento por seleção]" xr:uid="{0B90339A-DE70-4C8C-ADF2-A78A2C93DCD5}">
          <x14:formula1>
            <xm:f>Bases!$D$22:$D$24</xm:f>
          </x14:formula1>
          <xm:sqref>D35:L35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0385E4-8791-8843-A331-FD122C7BFAF2}">
  <dimension ref="A1:AD67"/>
  <sheetViews>
    <sheetView showGridLines="0" zoomScale="110" zoomScaleNormal="110" zoomScalePageLayoutView="120" workbookViewId="0">
      <selection activeCell="C10" sqref="C10:Q10"/>
    </sheetView>
  </sheetViews>
  <sheetFormatPr defaultColWidth="10.875" defaultRowHeight="21.95" customHeight="1" x14ac:dyDescent="0.25"/>
  <cols>
    <col min="1" max="1" width="0.875" style="5" customWidth="1"/>
    <col min="2" max="2" width="4.125" style="5" customWidth="1"/>
    <col min="3" max="3" width="10" style="5" customWidth="1"/>
    <col min="4" max="4" width="10.875" style="5" customWidth="1"/>
    <col min="5" max="5" width="15" style="5" customWidth="1"/>
    <col min="6" max="6" width="1.625" style="5" customWidth="1"/>
    <col min="7" max="7" width="4.125" style="5" customWidth="1"/>
    <col min="8" max="8" width="10" style="5" customWidth="1"/>
    <col min="9" max="10" width="10.875" style="5" customWidth="1"/>
    <col min="11" max="11" width="4.625" style="5" customWidth="1"/>
    <col min="12" max="12" width="1.625" style="5" customWidth="1"/>
    <col min="13" max="13" width="4.125" style="5" customWidth="1"/>
    <col min="14" max="14" width="10.625" style="5" customWidth="1"/>
    <col min="15" max="16" width="10.875" style="5" customWidth="1"/>
    <col min="17" max="17" width="4.625" style="5" customWidth="1"/>
    <col min="18" max="18" width="0.875" style="5" customWidth="1"/>
    <col min="19" max="19" width="3.375" style="5" customWidth="1"/>
    <col min="20" max="20" width="10.875" style="5"/>
    <col min="21" max="21" width="12.125" style="5" bestFit="1" customWidth="1"/>
    <col min="22" max="24" width="10.875" style="5"/>
    <col min="25" max="25" width="6.625" style="5" customWidth="1"/>
    <col min="26" max="16384" width="10.875" style="5"/>
  </cols>
  <sheetData>
    <row r="1" spans="1:19" s="1" customFormat="1" ht="20.100000000000001" customHeight="1" x14ac:dyDescent="0.2">
      <c r="B1" s="783" t="s">
        <v>256</v>
      </c>
      <c r="C1" s="783"/>
      <c r="D1" s="783"/>
      <c r="E1" s="783"/>
      <c r="F1" s="783"/>
      <c r="G1" s="783"/>
      <c r="H1" s="783"/>
      <c r="I1" s="783"/>
      <c r="J1" s="783"/>
      <c r="K1" s="783"/>
      <c r="L1" s="783"/>
      <c r="M1" s="783"/>
      <c r="N1" s="783"/>
      <c r="O1" s="783"/>
      <c r="P1" s="783"/>
      <c r="Q1" s="783"/>
    </row>
    <row r="2" spans="1:19" s="1" customFormat="1" ht="24.95" customHeight="1" x14ac:dyDescent="0.35">
      <c r="B2" s="784" t="s">
        <v>237</v>
      </c>
      <c r="C2" s="784"/>
      <c r="D2" s="784"/>
      <c r="E2" s="784"/>
      <c r="F2" s="784"/>
      <c r="G2" s="784"/>
      <c r="H2" s="784"/>
      <c r="I2" s="784"/>
      <c r="J2" s="784"/>
      <c r="K2" s="784"/>
      <c r="L2" s="784"/>
      <c r="M2" s="784"/>
      <c r="N2" s="784"/>
      <c r="O2" s="784"/>
      <c r="P2" s="784"/>
      <c r="Q2" s="784"/>
      <c r="R2" s="102"/>
      <c r="S2" s="103"/>
    </row>
    <row r="3" spans="1:19" s="47" customFormat="1" ht="24.95" customHeight="1" x14ac:dyDescent="0.25">
      <c r="B3" s="785" t="s">
        <v>238</v>
      </c>
      <c r="C3" s="785"/>
      <c r="D3" s="785"/>
      <c r="E3" s="785"/>
      <c r="F3" s="785"/>
      <c r="G3" s="785"/>
      <c r="H3" s="785"/>
      <c r="I3" s="785"/>
      <c r="J3" s="785"/>
      <c r="K3" s="785"/>
      <c r="L3" s="785"/>
      <c r="M3" s="785"/>
      <c r="N3" s="785"/>
      <c r="O3" s="785"/>
      <c r="P3" s="785"/>
      <c r="Q3" s="785"/>
      <c r="R3" s="104"/>
      <c r="S3" s="105"/>
    </row>
    <row r="4" spans="1:19" s="47" customFormat="1" ht="20.100000000000001" customHeight="1" x14ac:dyDescent="0.25">
      <c r="B4" s="685"/>
      <c r="C4" s="685"/>
      <c r="D4" s="685"/>
      <c r="E4" s="685"/>
      <c r="F4" s="685"/>
      <c r="G4" s="685"/>
      <c r="H4" s="685"/>
      <c r="I4" s="685"/>
      <c r="J4" s="685"/>
      <c r="K4" s="685"/>
      <c r="L4" s="685"/>
      <c r="M4" s="685"/>
      <c r="N4" s="685"/>
      <c r="O4" s="685"/>
      <c r="P4" s="685"/>
      <c r="Q4" s="685"/>
      <c r="R4" s="104"/>
      <c r="S4" s="105"/>
    </row>
    <row r="5" spans="1:19" s="1" customFormat="1" ht="14.1" customHeight="1" x14ac:dyDescent="0.2">
      <c r="C5" s="155"/>
      <c r="D5" s="155"/>
      <c r="E5" s="155"/>
      <c r="F5" s="155"/>
      <c r="G5" s="155"/>
      <c r="P5" s="786" t="s">
        <v>416</v>
      </c>
      <c r="Q5" s="786"/>
      <c r="S5" s="2"/>
    </row>
    <row r="6" spans="1:19" s="53" customFormat="1" ht="22.5" customHeight="1" x14ac:dyDescent="0.25">
      <c r="A6" s="65"/>
      <c r="B6" s="335" t="s">
        <v>7</v>
      </c>
      <c r="C6" s="777" t="s">
        <v>196</v>
      </c>
      <c r="D6" s="777"/>
      <c r="E6" s="777"/>
      <c r="F6" s="65"/>
      <c r="G6" s="65"/>
      <c r="H6" s="65"/>
      <c r="I6" s="65"/>
      <c r="J6" s="65"/>
      <c r="K6" s="65"/>
      <c r="L6" s="65"/>
      <c r="M6" s="65"/>
      <c r="N6" s="65"/>
      <c r="O6" s="65"/>
      <c r="P6" s="65"/>
      <c r="Q6" s="65"/>
      <c r="R6" s="65"/>
    </row>
    <row r="7" spans="1:19" s="53" customFormat="1" ht="5.0999999999999996" customHeight="1" x14ac:dyDescent="0.25">
      <c r="A7" s="57"/>
      <c r="B7" s="58"/>
      <c r="C7" s="58"/>
      <c r="D7" s="58"/>
      <c r="E7" s="58"/>
      <c r="F7" s="58"/>
      <c r="G7" s="58"/>
      <c r="H7" s="58"/>
      <c r="I7" s="58"/>
      <c r="J7" s="58"/>
      <c r="K7" s="58"/>
      <c r="L7" s="58"/>
      <c r="M7" s="58"/>
      <c r="N7" s="58"/>
      <c r="O7" s="58"/>
      <c r="P7" s="58"/>
      <c r="Q7" s="58"/>
      <c r="R7" s="59"/>
    </row>
    <row r="8" spans="1:19" customFormat="1" ht="37.5" customHeight="1" x14ac:dyDescent="0.25">
      <c r="A8" s="153"/>
      <c r="C8" s="738" t="s">
        <v>475</v>
      </c>
      <c r="D8" s="738"/>
      <c r="E8" s="738"/>
      <c r="F8" s="738"/>
      <c r="G8" s="738"/>
      <c r="H8" s="738"/>
      <c r="I8" s="738"/>
      <c r="J8" s="738"/>
      <c r="K8" s="738"/>
      <c r="L8" s="738"/>
      <c r="M8" s="738"/>
      <c r="N8" s="738"/>
      <c r="O8" s="738"/>
      <c r="P8" s="738"/>
      <c r="Q8" s="738"/>
      <c r="R8" s="154"/>
      <c r="S8" s="143"/>
    </row>
    <row r="9" spans="1:19" s="53" customFormat="1" ht="21.95" customHeight="1" x14ac:dyDescent="0.25">
      <c r="A9" s="60"/>
      <c r="B9" s="318" t="s">
        <v>0</v>
      </c>
      <c r="C9" s="778" t="s">
        <v>99</v>
      </c>
      <c r="D9" s="778"/>
      <c r="E9" s="778"/>
      <c r="R9" s="61"/>
    </row>
    <row r="10" spans="1:19" s="53" customFormat="1" ht="75" customHeight="1" x14ac:dyDescent="0.25">
      <c r="A10" s="60"/>
      <c r="B10" s="36"/>
      <c r="C10" s="788"/>
      <c r="D10" s="788"/>
      <c r="E10" s="788"/>
      <c r="F10" s="788"/>
      <c r="G10" s="788"/>
      <c r="H10" s="788"/>
      <c r="I10" s="788"/>
      <c r="J10" s="788"/>
      <c r="K10" s="788"/>
      <c r="L10" s="788"/>
      <c r="M10" s="788"/>
      <c r="N10" s="788"/>
      <c r="O10" s="788"/>
      <c r="P10" s="788"/>
      <c r="Q10" s="788"/>
      <c r="R10" s="61"/>
    </row>
    <row r="11" spans="1:19" s="53" customFormat="1" ht="5.0999999999999996" customHeight="1" x14ac:dyDescent="0.25">
      <c r="A11" s="60"/>
      <c r="B11" s="36"/>
      <c r="C11" s="7"/>
      <c r="D11" s="7"/>
      <c r="E11" s="7"/>
      <c r="F11" s="7"/>
      <c r="G11" s="7"/>
      <c r="H11" s="7"/>
      <c r="I11" s="7"/>
      <c r="J11" s="7"/>
      <c r="K11" s="7"/>
      <c r="L11" s="7"/>
      <c r="M11" s="7"/>
      <c r="N11" s="7"/>
      <c r="O11" s="7"/>
      <c r="P11" s="7"/>
      <c r="Q11" s="7"/>
      <c r="R11" s="61"/>
    </row>
    <row r="12" spans="1:19" s="53" customFormat="1" ht="21.95" customHeight="1" x14ac:dyDescent="0.25">
      <c r="A12" s="60"/>
      <c r="B12" s="318" t="s">
        <v>2</v>
      </c>
      <c r="C12" s="764" t="s">
        <v>532</v>
      </c>
      <c r="D12" s="764"/>
      <c r="E12" s="174"/>
      <c r="G12" s="318" t="s">
        <v>3</v>
      </c>
      <c r="H12" s="764" t="s">
        <v>533</v>
      </c>
      <c r="I12" s="764"/>
      <c r="J12" s="789"/>
      <c r="K12" s="789"/>
      <c r="M12" s="318" t="s">
        <v>4</v>
      </c>
      <c r="N12" s="764" t="s">
        <v>10</v>
      </c>
      <c r="O12" s="764"/>
      <c r="P12" s="787" t="str">
        <f>IFERROR(J12/E12,"")</f>
        <v/>
      </c>
      <c r="Q12" s="787"/>
      <c r="R12" s="61"/>
    </row>
    <row r="13" spans="1:19" s="53" customFormat="1" ht="21.95" customHeight="1" x14ac:dyDescent="0.25">
      <c r="A13" s="60"/>
      <c r="B13" s="318" t="s">
        <v>111</v>
      </c>
      <c r="C13" s="790" t="s">
        <v>325</v>
      </c>
      <c r="D13" s="790"/>
      <c r="E13" s="790"/>
      <c r="F13" s="67"/>
      <c r="G13" s="145"/>
      <c r="H13" s="184"/>
      <c r="I13" s="148"/>
      <c r="J13" s="175"/>
      <c r="K13" s="336" t="s">
        <v>198</v>
      </c>
      <c r="M13" s="36"/>
      <c r="N13" s="185"/>
      <c r="O13" s="185"/>
      <c r="P13" s="149"/>
      <c r="Q13" s="149"/>
      <c r="R13" s="61"/>
    </row>
    <row r="14" spans="1:19" s="53" customFormat="1" ht="5.0999999999999996" customHeight="1" x14ac:dyDescent="0.25">
      <c r="A14" s="64"/>
      <c r="B14" s="65"/>
      <c r="C14" s="65"/>
      <c r="D14" s="65"/>
      <c r="E14" s="65"/>
      <c r="F14" s="65"/>
      <c r="G14" s="65"/>
      <c r="H14" s="65"/>
      <c r="I14" s="65"/>
      <c r="J14" s="65"/>
      <c r="K14" s="65"/>
      <c r="L14" s="65"/>
      <c r="M14" s="65"/>
      <c r="N14" s="65"/>
      <c r="O14" s="65"/>
      <c r="P14" s="65"/>
      <c r="Q14" s="65"/>
      <c r="R14" s="66"/>
    </row>
    <row r="15" spans="1:19" s="53" customFormat="1" ht="22.5" customHeight="1" x14ac:dyDescent="0.25">
      <c r="B15" s="315" t="s">
        <v>11</v>
      </c>
      <c r="C15" s="727" t="s">
        <v>199</v>
      </c>
      <c r="D15" s="727"/>
    </row>
    <row r="16" spans="1:19" s="53" customFormat="1" ht="6.95" customHeight="1" x14ac:dyDescent="0.25">
      <c r="A16" s="57"/>
      <c r="B16" s="58"/>
      <c r="C16" s="58"/>
      <c r="D16" s="58"/>
      <c r="E16" s="58"/>
      <c r="F16" s="58"/>
      <c r="G16" s="58"/>
      <c r="H16" s="58"/>
      <c r="I16" s="58"/>
      <c r="J16" s="58"/>
      <c r="K16" s="58"/>
      <c r="L16" s="58"/>
      <c r="M16" s="58"/>
      <c r="N16" s="58"/>
      <c r="O16" s="58"/>
      <c r="P16" s="58"/>
      <c r="Q16" s="58"/>
      <c r="R16" s="59"/>
    </row>
    <row r="17" spans="1:19" customFormat="1" ht="24.95" customHeight="1" x14ac:dyDescent="0.25">
      <c r="A17" s="153"/>
      <c r="C17" s="738" t="s">
        <v>381</v>
      </c>
      <c r="D17" s="738"/>
      <c r="E17" s="738"/>
      <c r="F17" s="738"/>
      <c r="G17" s="738"/>
      <c r="H17" s="738"/>
      <c r="I17" s="738"/>
      <c r="J17" s="738"/>
      <c r="K17" s="738"/>
      <c r="L17" s="738"/>
      <c r="M17" s="738"/>
      <c r="N17" s="738"/>
      <c r="O17" s="738"/>
      <c r="P17" s="738"/>
      <c r="Q17" s="738"/>
      <c r="R17" s="154"/>
      <c r="S17" s="143"/>
    </row>
    <row r="18" spans="1:19" customFormat="1" ht="24.95" customHeight="1" x14ac:dyDescent="0.25">
      <c r="A18" s="153"/>
      <c r="B18" s="318" t="s">
        <v>13</v>
      </c>
      <c r="C18" s="781" t="s">
        <v>428</v>
      </c>
      <c r="D18" s="781"/>
      <c r="E18" s="243"/>
      <c r="F18" s="215"/>
      <c r="G18" s="215"/>
      <c r="H18" s="792"/>
      <c r="I18" s="792"/>
      <c r="J18" s="792"/>
      <c r="K18" s="792"/>
      <c r="L18" s="215"/>
      <c r="M18" s="215"/>
      <c r="N18" s="215"/>
      <c r="O18" s="215"/>
      <c r="P18" s="215"/>
      <c r="Q18" s="215"/>
      <c r="R18" s="154"/>
      <c r="S18" s="143"/>
    </row>
    <row r="19" spans="1:19" s="53" customFormat="1" ht="21.95" customHeight="1" x14ac:dyDescent="0.25">
      <c r="A19" s="60"/>
      <c r="B19" s="318" t="s">
        <v>131</v>
      </c>
      <c r="C19" s="764" t="s">
        <v>439</v>
      </c>
      <c r="D19" s="764"/>
      <c r="E19" s="240"/>
      <c r="G19" s="318" t="s">
        <v>133</v>
      </c>
      <c r="H19" s="764" t="s">
        <v>479</v>
      </c>
      <c r="I19" s="764"/>
      <c r="J19" s="782"/>
      <c r="K19" s="782"/>
      <c r="M19" s="318" t="s">
        <v>134</v>
      </c>
      <c r="N19" s="764" t="s">
        <v>480</v>
      </c>
      <c r="O19" s="764"/>
      <c r="P19" s="782"/>
      <c r="Q19" s="782"/>
      <c r="R19" s="61"/>
    </row>
    <row r="20" spans="1:19" s="53" customFormat="1" ht="21.95" customHeight="1" x14ac:dyDescent="0.25">
      <c r="A20" s="60"/>
      <c r="B20" s="318" t="s">
        <v>135</v>
      </c>
      <c r="C20" s="791" t="s">
        <v>429</v>
      </c>
      <c r="D20" s="791"/>
      <c r="E20" s="241"/>
      <c r="G20" s="318" t="s">
        <v>441</v>
      </c>
      <c r="H20" s="791" t="s">
        <v>481</v>
      </c>
      <c r="I20" s="791"/>
      <c r="J20" s="737"/>
      <c r="K20" s="737"/>
      <c r="M20" s="318" t="s">
        <v>443</v>
      </c>
      <c r="N20" s="791" t="s">
        <v>482</v>
      </c>
      <c r="O20" s="791"/>
      <c r="P20" s="737"/>
      <c r="Q20" s="737"/>
      <c r="R20" s="61"/>
    </row>
    <row r="21" spans="1:19" s="53" customFormat="1" ht="5.0999999999999996" customHeight="1" x14ac:dyDescent="0.25">
      <c r="A21" s="60"/>
      <c r="R21" s="61"/>
    </row>
    <row r="22" spans="1:19" s="53" customFormat="1" ht="21.95" customHeight="1" x14ac:dyDescent="0.25">
      <c r="A22" s="60"/>
      <c r="B22" s="318" t="s">
        <v>14</v>
      </c>
      <c r="C22" s="764" t="s">
        <v>431</v>
      </c>
      <c r="D22" s="764"/>
      <c r="E22" s="240"/>
      <c r="G22" s="318" t="s">
        <v>16</v>
      </c>
      <c r="H22" s="764" t="s">
        <v>432</v>
      </c>
      <c r="I22" s="764"/>
      <c r="J22" s="782"/>
      <c r="K22" s="782"/>
      <c r="M22" s="318" t="s">
        <v>21</v>
      </c>
      <c r="N22" s="764" t="s">
        <v>433</v>
      </c>
      <c r="O22" s="764"/>
      <c r="P22" s="782"/>
      <c r="Q22" s="782"/>
      <c r="R22" s="61"/>
    </row>
    <row r="23" spans="1:19" s="53" customFormat="1" ht="21.95" customHeight="1" x14ac:dyDescent="0.25">
      <c r="A23" s="60"/>
      <c r="B23" s="318" t="s">
        <v>41</v>
      </c>
      <c r="C23" s="791" t="s">
        <v>434</v>
      </c>
      <c r="D23" s="791"/>
      <c r="E23" s="241"/>
      <c r="G23" s="318" t="s">
        <v>42</v>
      </c>
      <c r="H23" s="791" t="s">
        <v>435</v>
      </c>
      <c r="I23" s="791"/>
      <c r="J23" s="737"/>
      <c r="K23" s="737"/>
      <c r="M23" s="318" t="s">
        <v>98</v>
      </c>
      <c r="N23" s="791" t="s">
        <v>436</v>
      </c>
      <c r="O23" s="791"/>
      <c r="P23" s="737"/>
      <c r="Q23" s="737"/>
      <c r="R23" s="61"/>
    </row>
    <row r="24" spans="1:19" s="53" customFormat="1" ht="21.95" customHeight="1" x14ac:dyDescent="0.25">
      <c r="A24" s="60"/>
      <c r="B24" s="318" t="s">
        <v>401</v>
      </c>
      <c r="C24" s="759" t="s">
        <v>437</v>
      </c>
      <c r="D24" s="759"/>
      <c r="E24" s="135"/>
      <c r="G24" s="318" t="s">
        <v>438</v>
      </c>
      <c r="H24" s="759" t="s">
        <v>515</v>
      </c>
      <c r="I24" s="759"/>
      <c r="J24" s="780"/>
      <c r="K24" s="780"/>
      <c r="R24" s="61"/>
    </row>
    <row r="25" spans="1:19" s="53" customFormat="1" ht="5.0999999999999996" customHeight="1" x14ac:dyDescent="0.25">
      <c r="A25" s="60"/>
      <c r="R25" s="61"/>
    </row>
    <row r="26" spans="1:19" s="53" customFormat="1" ht="24" customHeight="1" x14ac:dyDescent="0.25">
      <c r="A26" s="60"/>
      <c r="B26" s="242"/>
      <c r="C26" s="793" t="s">
        <v>440</v>
      </c>
      <c r="D26" s="793"/>
      <c r="E26" s="793"/>
      <c r="F26" s="793"/>
      <c r="G26" s="793"/>
      <c r="H26" s="793"/>
      <c r="I26" s="793"/>
      <c r="J26" s="793"/>
      <c r="K26" s="793"/>
      <c r="L26" s="793"/>
      <c r="M26" s="793"/>
      <c r="N26" s="793"/>
      <c r="O26" s="793"/>
      <c r="P26" s="793"/>
      <c r="Q26" s="793"/>
      <c r="R26" s="61"/>
    </row>
    <row r="27" spans="1:19" s="53" customFormat="1" ht="5.0999999999999996" customHeight="1" x14ac:dyDescent="0.25">
      <c r="A27" s="64"/>
      <c r="B27" s="65"/>
      <c r="C27" s="65"/>
      <c r="D27" s="65"/>
      <c r="E27" s="65"/>
      <c r="F27" s="65"/>
      <c r="G27" s="65"/>
      <c r="H27" s="65"/>
      <c r="I27" s="65"/>
      <c r="J27" s="65"/>
      <c r="K27" s="65"/>
      <c r="L27" s="65"/>
      <c r="M27" s="65"/>
      <c r="N27" s="65"/>
      <c r="O27" s="65"/>
      <c r="P27" s="65"/>
      <c r="Q27" s="65"/>
      <c r="R27" s="66"/>
    </row>
    <row r="28" spans="1:19" s="53" customFormat="1" ht="22.5" customHeight="1" x14ac:dyDescent="0.25">
      <c r="B28" s="315" t="s">
        <v>45</v>
      </c>
      <c r="C28" s="727" t="s">
        <v>333</v>
      </c>
      <c r="D28" s="727"/>
      <c r="E28" s="727"/>
    </row>
    <row r="29" spans="1:19" s="53" customFormat="1" ht="3" customHeight="1" x14ac:dyDescent="0.25">
      <c r="A29" s="57"/>
      <c r="B29" s="70"/>
      <c r="C29" s="71"/>
      <c r="D29" s="58"/>
      <c r="E29" s="58"/>
      <c r="F29" s="58"/>
      <c r="G29" s="58"/>
      <c r="H29" s="58"/>
      <c r="I29" s="58"/>
      <c r="J29" s="58"/>
      <c r="K29" s="58"/>
      <c r="L29" s="58"/>
      <c r="M29" s="58"/>
      <c r="N29" s="58"/>
      <c r="O29" s="58"/>
      <c r="P29" s="58"/>
      <c r="Q29" s="58"/>
      <c r="R29" s="59"/>
    </row>
    <row r="30" spans="1:19" customFormat="1" ht="24.95" customHeight="1" x14ac:dyDescent="0.25">
      <c r="A30" s="153"/>
      <c r="C30" s="738" t="s">
        <v>331</v>
      </c>
      <c r="D30" s="738"/>
      <c r="E30" s="738"/>
      <c r="F30" s="738"/>
      <c r="G30" s="738"/>
      <c r="H30" s="738"/>
      <c r="I30" s="738"/>
      <c r="J30" s="738"/>
      <c r="K30" s="738"/>
      <c r="L30" s="738"/>
      <c r="M30" s="738"/>
      <c r="N30" s="738"/>
      <c r="O30" s="738"/>
      <c r="P30" s="738"/>
      <c r="Q30" s="738"/>
      <c r="R30" s="154"/>
      <c r="S30" s="143"/>
    </row>
    <row r="31" spans="1:19" s="53" customFormat="1" ht="22.5" customHeight="1" x14ac:dyDescent="0.25">
      <c r="A31" s="60"/>
      <c r="B31" s="318" t="s">
        <v>47</v>
      </c>
      <c r="C31" s="764" t="s">
        <v>400</v>
      </c>
      <c r="D31" s="764"/>
      <c r="E31" s="764"/>
      <c r="F31" s="764"/>
      <c r="G31" s="764"/>
      <c r="H31" s="728"/>
      <c r="I31" s="728"/>
      <c r="J31" s="728"/>
      <c r="K31" s="728"/>
      <c r="L31" s="728"/>
      <c r="M31" s="728"/>
      <c r="N31" s="728"/>
      <c r="O31" s="728"/>
      <c r="P31" s="728"/>
      <c r="Q31" s="728"/>
      <c r="R31" s="61"/>
    </row>
    <row r="32" spans="1:19" s="53" customFormat="1" ht="37.5" customHeight="1" x14ac:dyDescent="0.25">
      <c r="A32" s="60"/>
      <c r="B32" s="36"/>
      <c r="C32" s="794" t="s">
        <v>390</v>
      </c>
      <c r="D32" s="794"/>
      <c r="E32" s="794"/>
      <c r="F32" s="794"/>
      <c r="G32" s="794"/>
      <c r="H32" s="794"/>
      <c r="I32" s="794"/>
      <c r="J32" s="794"/>
      <c r="K32" s="794"/>
      <c r="L32" s="794"/>
      <c r="M32" s="794"/>
      <c r="N32" s="794"/>
      <c r="O32" s="794"/>
      <c r="P32" s="794"/>
      <c r="Q32" s="794"/>
      <c r="R32" s="61"/>
    </row>
    <row r="33" spans="1:18" s="74" customFormat="1" ht="21.95" customHeight="1" x14ac:dyDescent="0.2">
      <c r="A33" s="72"/>
      <c r="B33" s="318" t="s">
        <v>164</v>
      </c>
      <c r="C33" s="778" t="s">
        <v>330</v>
      </c>
      <c r="D33" s="778"/>
      <c r="E33" s="778"/>
      <c r="F33" s="778"/>
      <c r="G33" s="778"/>
      <c r="H33" s="778"/>
      <c r="I33" s="778"/>
      <c r="J33" s="778"/>
      <c r="K33" s="778"/>
      <c r="L33" s="778"/>
      <c r="M33" s="778"/>
      <c r="N33" s="778"/>
      <c r="O33" s="778"/>
      <c r="P33" s="778"/>
      <c r="Q33" s="778"/>
      <c r="R33" s="73"/>
    </row>
    <row r="34" spans="1:18" s="53" customFormat="1" ht="67.5" customHeight="1" x14ac:dyDescent="0.25">
      <c r="A34" s="60"/>
      <c r="C34" s="788"/>
      <c r="D34" s="788"/>
      <c r="E34" s="788"/>
      <c r="F34" s="788"/>
      <c r="G34" s="788"/>
      <c r="H34" s="788"/>
      <c r="I34" s="788"/>
      <c r="J34" s="788"/>
      <c r="K34" s="788"/>
      <c r="L34" s="788"/>
      <c r="M34" s="788"/>
      <c r="N34" s="788"/>
      <c r="O34" s="788"/>
      <c r="P34" s="788"/>
      <c r="Q34" s="788"/>
      <c r="R34" s="61"/>
    </row>
    <row r="35" spans="1:18" s="53" customFormat="1" ht="12" customHeight="1" x14ac:dyDescent="0.25">
      <c r="A35" s="60"/>
      <c r="B35" s="36"/>
      <c r="C35" s="101"/>
      <c r="D35" s="101"/>
      <c r="E35" s="101"/>
      <c r="F35" s="101"/>
      <c r="G35" s="101"/>
      <c r="H35" s="101"/>
      <c r="I35" s="101"/>
      <c r="J35" s="101"/>
      <c r="K35" s="101"/>
      <c r="L35" s="101"/>
      <c r="M35" s="101"/>
      <c r="N35" s="101"/>
      <c r="O35" s="101"/>
      <c r="P35" s="101"/>
      <c r="Q35" s="101"/>
      <c r="R35" s="61"/>
    </row>
    <row r="36" spans="1:18" s="53" customFormat="1" ht="22.5" customHeight="1" x14ac:dyDescent="0.25">
      <c r="A36" s="60"/>
      <c r="B36" s="318" t="s">
        <v>49</v>
      </c>
      <c r="C36" s="334" t="s">
        <v>211</v>
      </c>
      <c r="D36" s="184"/>
      <c r="E36" s="142"/>
      <c r="F36" s="142"/>
      <c r="G36" s="69"/>
      <c r="H36" s="728"/>
      <c r="I36" s="728"/>
      <c r="J36" s="728"/>
      <c r="K36" s="728"/>
      <c r="L36" s="728"/>
      <c r="M36" s="728"/>
      <c r="N36" s="728"/>
      <c r="O36" s="728"/>
      <c r="P36" s="728"/>
      <c r="Q36" s="728"/>
      <c r="R36" s="61"/>
    </row>
    <row r="37" spans="1:18" s="53" customFormat="1" ht="26.25" customHeight="1" x14ac:dyDescent="0.25">
      <c r="A37" s="60"/>
      <c r="B37" s="36"/>
      <c r="C37" s="738" t="s">
        <v>391</v>
      </c>
      <c r="D37" s="738"/>
      <c r="E37" s="738"/>
      <c r="F37" s="738"/>
      <c r="G37" s="738"/>
      <c r="H37" s="738"/>
      <c r="I37" s="738"/>
      <c r="J37" s="738"/>
      <c r="K37" s="738"/>
      <c r="L37" s="738"/>
      <c r="M37" s="738"/>
      <c r="N37" s="738"/>
      <c r="O37" s="738"/>
      <c r="P37" s="738"/>
      <c r="Q37" s="738"/>
      <c r="R37" s="61"/>
    </row>
    <row r="38" spans="1:18" s="53" customFormat="1" ht="5.25" customHeight="1" x14ac:dyDescent="0.25">
      <c r="A38" s="60"/>
      <c r="B38" s="36"/>
      <c r="C38" s="215"/>
      <c r="D38" s="215"/>
      <c r="E38" s="215"/>
      <c r="F38" s="215"/>
      <c r="G38" s="215"/>
      <c r="H38" s="215"/>
      <c r="I38" s="215"/>
      <c r="J38" s="215"/>
      <c r="K38" s="215"/>
      <c r="L38" s="215"/>
      <c r="M38" s="215"/>
      <c r="N38" s="215"/>
      <c r="O38" s="215"/>
      <c r="P38" s="215"/>
      <c r="Q38" s="215"/>
      <c r="R38" s="61"/>
    </row>
    <row r="39" spans="1:18" s="74" customFormat="1" ht="26.25" customHeight="1" x14ac:dyDescent="0.25">
      <c r="A39" s="72"/>
      <c r="B39" s="337" t="s">
        <v>166</v>
      </c>
      <c r="C39" s="779" t="s">
        <v>394</v>
      </c>
      <c r="D39" s="779"/>
      <c r="E39" s="779"/>
      <c r="F39" s="779"/>
      <c r="G39" s="779"/>
      <c r="H39" s="779"/>
      <c r="I39" s="779"/>
      <c r="J39" s="779"/>
      <c r="K39" s="779"/>
      <c r="L39" s="779"/>
      <c r="M39" s="779"/>
      <c r="N39" s="779"/>
      <c r="O39" s="779"/>
      <c r="P39" s="779"/>
      <c r="Q39" s="779"/>
      <c r="R39" s="73"/>
    </row>
    <row r="40" spans="1:18" s="53" customFormat="1" ht="67.5" customHeight="1" x14ac:dyDescent="0.25">
      <c r="A40" s="60"/>
      <c r="C40" s="788"/>
      <c r="D40" s="788"/>
      <c r="E40" s="788"/>
      <c r="F40" s="788"/>
      <c r="G40" s="788"/>
      <c r="H40" s="788"/>
      <c r="I40" s="788"/>
      <c r="J40" s="788"/>
      <c r="K40" s="788"/>
      <c r="L40" s="788"/>
      <c r="M40" s="788"/>
      <c r="N40" s="788"/>
      <c r="O40" s="788"/>
      <c r="P40" s="788"/>
      <c r="Q40" s="788"/>
      <c r="R40" s="61"/>
    </row>
    <row r="41" spans="1:18" s="53" customFormat="1" ht="12" customHeight="1" x14ac:dyDescent="0.25">
      <c r="A41" s="60"/>
      <c r="B41" s="36"/>
      <c r="C41" s="101"/>
      <c r="D41" s="101"/>
      <c r="E41" s="101"/>
      <c r="F41" s="101"/>
      <c r="G41" s="101"/>
      <c r="H41" s="101"/>
      <c r="I41" s="101"/>
      <c r="J41" s="101"/>
      <c r="K41" s="101"/>
      <c r="L41" s="101"/>
      <c r="M41" s="101"/>
      <c r="N41" s="101"/>
      <c r="O41" s="101"/>
      <c r="P41" s="101"/>
      <c r="Q41" s="101"/>
      <c r="R41" s="61"/>
    </row>
    <row r="42" spans="1:18" s="53" customFormat="1" ht="22.5" customHeight="1" x14ac:dyDescent="0.25">
      <c r="A42" s="60"/>
      <c r="B42" s="318" t="s">
        <v>50</v>
      </c>
      <c r="C42" s="764" t="s">
        <v>212</v>
      </c>
      <c r="D42" s="764"/>
      <c r="E42" s="69"/>
      <c r="F42" s="69"/>
      <c r="G42" s="69"/>
      <c r="H42" s="728"/>
      <c r="I42" s="728"/>
      <c r="J42" s="728"/>
      <c r="K42" s="728"/>
      <c r="L42" s="728"/>
      <c r="M42" s="728"/>
      <c r="N42" s="728"/>
      <c r="O42" s="728"/>
      <c r="P42" s="728"/>
      <c r="Q42" s="728"/>
      <c r="R42" s="61"/>
    </row>
    <row r="43" spans="1:18" s="53" customFormat="1" ht="26.25" customHeight="1" x14ac:dyDescent="0.25">
      <c r="A43" s="60"/>
      <c r="B43" s="36"/>
      <c r="C43" s="738" t="s">
        <v>392</v>
      </c>
      <c r="D43" s="738"/>
      <c r="E43" s="738"/>
      <c r="F43" s="738"/>
      <c r="G43" s="738"/>
      <c r="H43" s="738"/>
      <c r="I43" s="738"/>
      <c r="J43" s="738"/>
      <c r="K43" s="738"/>
      <c r="L43" s="738"/>
      <c r="M43" s="738"/>
      <c r="N43" s="738"/>
      <c r="O43" s="738"/>
      <c r="P43" s="738"/>
      <c r="Q43" s="738"/>
      <c r="R43" s="61"/>
    </row>
    <row r="44" spans="1:18" s="53" customFormat="1" ht="5.25" customHeight="1" x14ac:dyDescent="0.25">
      <c r="A44" s="60"/>
      <c r="B44" s="36"/>
      <c r="C44" s="313"/>
      <c r="D44" s="215"/>
      <c r="E44" s="215"/>
      <c r="F44" s="215"/>
      <c r="G44" s="215"/>
      <c r="H44" s="215"/>
      <c r="I44" s="215"/>
      <c r="J44" s="215"/>
      <c r="K44" s="215"/>
      <c r="L44" s="215"/>
      <c r="M44" s="215"/>
      <c r="N44" s="215"/>
      <c r="O44" s="215"/>
      <c r="P44" s="215"/>
      <c r="Q44" s="215"/>
      <c r="R44" s="61"/>
    </row>
    <row r="45" spans="1:18" s="53" customFormat="1" ht="26.25" customHeight="1" x14ac:dyDescent="0.25">
      <c r="A45" s="60"/>
      <c r="B45" s="337" t="s">
        <v>334</v>
      </c>
      <c r="C45" s="779" t="s">
        <v>393</v>
      </c>
      <c r="D45" s="779"/>
      <c r="E45" s="779"/>
      <c r="F45" s="779"/>
      <c r="G45" s="779"/>
      <c r="H45" s="779"/>
      <c r="I45" s="779"/>
      <c r="J45" s="779"/>
      <c r="K45" s="779"/>
      <c r="L45" s="779"/>
      <c r="M45" s="779"/>
      <c r="N45" s="779"/>
      <c r="O45" s="779"/>
      <c r="P45" s="779"/>
      <c r="Q45" s="779"/>
      <c r="R45" s="61"/>
    </row>
    <row r="46" spans="1:18" s="53" customFormat="1" ht="67.5" customHeight="1" x14ac:dyDescent="0.25">
      <c r="A46" s="60"/>
      <c r="C46" s="788"/>
      <c r="D46" s="788"/>
      <c r="E46" s="788"/>
      <c r="F46" s="788"/>
      <c r="G46" s="788"/>
      <c r="H46" s="788"/>
      <c r="I46" s="788"/>
      <c r="J46" s="788"/>
      <c r="K46" s="788"/>
      <c r="L46" s="788"/>
      <c r="M46" s="788"/>
      <c r="N46" s="788"/>
      <c r="O46" s="788"/>
      <c r="P46" s="788"/>
      <c r="Q46" s="788"/>
      <c r="R46" s="61"/>
    </row>
    <row r="47" spans="1:18" s="53" customFormat="1" ht="10.5" customHeight="1" x14ac:dyDescent="0.25">
      <c r="A47" s="64"/>
      <c r="B47" s="245"/>
      <c r="C47" s="246"/>
      <c r="D47" s="246"/>
      <c r="E47" s="246"/>
      <c r="F47" s="246"/>
      <c r="G47" s="246"/>
      <c r="H47" s="246"/>
      <c r="I47" s="246"/>
      <c r="J47" s="246"/>
      <c r="K47" s="246"/>
      <c r="L47" s="246"/>
      <c r="M47" s="246"/>
      <c r="N47" s="246"/>
      <c r="O47" s="246"/>
      <c r="P47" s="246"/>
      <c r="Q47" s="246"/>
      <c r="R47" s="66"/>
    </row>
    <row r="48" spans="1:18" s="53" customFormat="1" ht="22.5" customHeight="1" x14ac:dyDescent="0.25">
      <c r="B48" s="315" t="s">
        <v>45</v>
      </c>
      <c r="C48" s="727" t="s">
        <v>496</v>
      </c>
      <c r="D48" s="727"/>
      <c r="E48" s="727"/>
    </row>
    <row r="49" spans="1:30" s="53" customFormat="1" ht="3" customHeight="1" x14ac:dyDescent="0.25">
      <c r="A49" s="57"/>
      <c r="B49" s="70"/>
      <c r="C49" s="71"/>
      <c r="D49" s="58"/>
      <c r="E49" s="58"/>
      <c r="F49" s="58"/>
      <c r="G49" s="58"/>
      <c r="H49" s="58"/>
      <c r="I49" s="58"/>
      <c r="J49" s="58"/>
      <c r="K49" s="58"/>
      <c r="L49" s="58"/>
      <c r="M49" s="58"/>
      <c r="N49" s="58"/>
      <c r="O49" s="58"/>
      <c r="P49" s="58"/>
      <c r="Q49" s="58"/>
      <c r="R49" s="59"/>
    </row>
    <row r="50" spans="1:30" s="53" customFormat="1" ht="22.5" customHeight="1" x14ac:dyDescent="0.25">
      <c r="A50" s="60"/>
      <c r="B50" s="318" t="s">
        <v>76</v>
      </c>
      <c r="C50" s="764" t="s">
        <v>213</v>
      </c>
      <c r="D50" s="764"/>
      <c r="E50" s="69"/>
      <c r="F50" s="69"/>
      <c r="G50" s="69"/>
      <c r="H50" s="728"/>
      <c r="I50" s="728"/>
      <c r="J50" s="728"/>
      <c r="K50" s="728"/>
      <c r="L50" s="728"/>
      <c r="M50" s="728"/>
      <c r="N50" s="728"/>
      <c r="O50" s="728"/>
      <c r="P50" s="728"/>
      <c r="Q50" s="728"/>
      <c r="R50" s="61"/>
    </row>
    <row r="51" spans="1:30" s="53" customFormat="1" ht="26.25" customHeight="1" x14ac:dyDescent="0.25">
      <c r="A51" s="60"/>
      <c r="B51" s="36"/>
      <c r="C51" s="738" t="s">
        <v>395</v>
      </c>
      <c r="D51" s="738"/>
      <c r="E51" s="738"/>
      <c r="F51" s="738"/>
      <c r="G51" s="738"/>
      <c r="H51" s="738"/>
      <c r="I51" s="738"/>
      <c r="J51" s="738"/>
      <c r="K51" s="738"/>
      <c r="L51" s="738"/>
      <c r="M51" s="738"/>
      <c r="N51" s="738"/>
      <c r="O51" s="738"/>
      <c r="P51" s="738"/>
      <c r="Q51" s="738"/>
      <c r="R51" s="61"/>
    </row>
    <row r="52" spans="1:30" s="53" customFormat="1" ht="5.25" customHeight="1" x14ac:dyDescent="0.25">
      <c r="A52" s="60"/>
      <c r="B52" s="36"/>
      <c r="C52" s="215"/>
      <c r="D52" s="215"/>
      <c r="E52" s="215"/>
      <c r="F52" s="215"/>
      <c r="G52" s="215"/>
      <c r="H52" s="215"/>
      <c r="I52" s="215"/>
      <c r="J52" s="215"/>
      <c r="K52" s="215"/>
      <c r="L52" s="215"/>
      <c r="M52" s="215"/>
      <c r="N52" s="215"/>
      <c r="O52" s="215"/>
      <c r="P52" s="215"/>
      <c r="Q52" s="215"/>
      <c r="R52" s="61"/>
    </row>
    <row r="53" spans="1:30" s="53" customFormat="1" ht="26.25" customHeight="1" x14ac:dyDescent="0.25">
      <c r="A53" s="60"/>
      <c r="B53" s="337" t="s">
        <v>335</v>
      </c>
      <c r="C53" s="779" t="s">
        <v>396</v>
      </c>
      <c r="D53" s="779"/>
      <c r="E53" s="779"/>
      <c r="F53" s="779"/>
      <c r="G53" s="779"/>
      <c r="H53" s="779"/>
      <c r="I53" s="779"/>
      <c r="J53" s="779"/>
      <c r="K53" s="779"/>
      <c r="L53" s="779"/>
      <c r="M53" s="779"/>
      <c r="N53" s="779"/>
      <c r="O53" s="779"/>
      <c r="P53" s="779"/>
      <c r="Q53" s="779"/>
      <c r="R53" s="61"/>
    </row>
    <row r="54" spans="1:30" s="53" customFormat="1" ht="67.5" customHeight="1" x14ac:dyDescent="0.25">
      <c r="A54" s="60"/>
      <c r="C54" s="788"/>
      <c r="D54" s="788"/>
      <c r="E54" s="788"/>
      <c r="F54" s="788"/>
      <c r="G54" s="788"/>
      <c r="H54" s="788"/>
      <c r="I54" s="788"/>
      <c r="J54" s="788"/>
      <c r="K54" s="788"/>
      <c r="L54" s="788"/>
      <c r="M54" s="788"/>
      <c r="N54" s="788"/>
      <c r="O54" s="788"/>
      <c r="P54" s="788"/>
      <c r="Q54" s="788"/>
      <c r="R54" s="61"/>
    </row>
    <row r="55" spans="1:30" s="53" customFormat="1" ht="4.5" customHeight="1" x14ac:dyDescent="0.25">
      <c r="A55" s="64"/>
      <c r="B55" s="65"/>
      <c r="C55" s="65"/>
      <c r="D55" s="65"/>
      <c r="E55" s="65"/>
      <c r="F55" s="65"/>
      <c r="G55" s="65"/>
      <c r="H55" s="65"/>
      <c r="I55" s="65"/>
      <c r="J55" s="65"/>
      <c r="K55" s="65"/>
      <c r="L55" s="65"/>
      <c r="M55" s="65"/>
      <c r="N55" s="65"/>
      <c r="O55" s="65"/>
      <c r="P55" s="65"/>
      <c r="Q55" s="65"/>
      <c r="R55" s="66"/>
    </row>
    <row r="56" spans="1:30" s="53" customFormat="1" ht="21.95" customHeight="1" x14ac:dyDescent="0.25">
      <c r="B56" s="718" t="s">
        <v>379</v>
      </c>
      <c r="C56" s="718"/>
      <c r="D56" s="718"/>
      <c r="E56" s="718"/>
      <c r="F56" s="718"/>
      <c r="G56" s="718"/>
      <c r="H56" s="718"/>
      <c r="I56" s="718"/>
      <c r="J56" s="718"/>
      <c r="K56" s="718"/>
      <c r="L56" s="718"/>
      <c r="M56" s="718"/>
      <c r="N56" s="718"/>
      <c r="O56" s="718"/>
      <c r="P56" s="718"/>
      <c r="Q56" s="718"/>
      <c r="R56" s="42"/>
      <c r="S56" s="43"/>
      <c r="T56" s="43"/>
      <c r="U56" s="43"/>
      <c r="V56" s="43"/>
      <c r="W56" s="43"/>
      <c r="X56" s="43"/>
      <c r="Y56" s="43"/>
      <c r="Z56" s="43"/>
      <c r="AA56" s="43"/>
      <c r="AB56" s="43"/>
      <c r="AC56" s="43"/>
      <c r="AD56" s="43"/>
    </row>
    <row r="57" spans="1:30" s="53" customFormat="1" ht="21.95" customHeight="1" x14ac:dyDescent="0.25"/>
    <row r="58" spans="1:30" s="53" customFormat="1" ht="21.95" customHeight="1" x14ac:dyDescent="0.25">
      <c r="F58" s="111"/>
      <c r="G58" s="110"/>
    </row>
    <row r="59" spans="1:30" s="53" customFormat="1" ht="21.95" customHeight="1" x14ac:dyDescent="0.25"/>
    <row r="60" spans="1:30" s="53" customFormat="1" ht="21.95" customHeight="1" x14ac:dyDescent="0.25"/>
    <row r="61" spans="1:30" s="53" customFormat="1" ht="21.95" customHeight="1" x14ac:dyDescent="0.25"/>
    <row r="62" spans="1:30" s="53" customFormat="1" ht="21.95" customHeight="1" x14ac:dyDescent="0.25"/>
    <row r="63" spans="1:30" s="53" customFormat="1" ht="21.95" customHeight="1" x14ac:dyDescent="0.25"/>
    <row r="64" spans="1:30" s="53" customFormat="1" ht="21.95" customHeight="1" x14ac:dyDescent="0.25"/>
    <row r="65" s="53" customFormat="1" ht="21.95" customHeight="1" x14ac:dyDescent="0.25"/>
    <row r="66" s="53" customFormat="1" ht="21.95" customHeight="1" x14ac:dyDescent="0.25"/>
    <row r="67" s="53" customFormat="1" ht="21.95" customHeight="1" x14ac:dyDescent="0.25"/>
  </sheetData>
  <sheetProtection algorithmName="SHA-512" hashValue="ny+t1Vgtv11BcvWFx/EgGa9Pd01oG7cSfote1Ij/avFRWVKy/48TDmaA/yhKuJINwqd5tzP6Gj65NC0yzDQGJQ==" saltValue="I3KffR/im1lyRrSR0QPD1w==" spinCount="100000" sheet="1" selectLockedCells="1"/>
  <mergeCells count="66">
    <mergeCell ref="H18:K18"/>
    <mergeCell ref="P20:Q20"/>
    <mergeCell ref="C20:D20"/>
    <mergeCell ref="C26:Q26"/>
    <mergeCell ref="C53:Q53"/>
    <mergeCell ref="H50:Q50"/>
    <mergeCell ref="H31:Q31"/>
    <mergeCell ref="C32:Q32"/>
    <mergeCell ref="C34:Q34"/>
    <mergeCell ref="C31:G31"/>
    <mergeCell ref="P22:Q22"/>
    <mergeCell ref="C23:D23"/>
    <mergeCell ref="H23:I23"/>
    <mergeCell ref="J23:K23"/>
    <mergeCell ref="N23:O23"/>
    <mergeCell ref="P23:Q23"/>
    <mergeCell ref="C22:D22"/>
    <mergeCell ref="C54:Q54"/>
    <mergeCell ref="B56:Q56"/>
    <mergeCell ref="C40:Q40"/>
    <mergeCell ref="H42:Q42"/>
    <mergeCell ref="C43:Q43"/>
    <mergeCell ref="C50:D50"/>
    <mergeCell ref="C51:Q51"/>
    <mergeCell ref="C42:D42"/>
    <mergeCell ref="C45:Q45"/>
    <mergeCell ref="C46:Q46"/>
    <mergeCell ref="J19:K19"/>
    <mergeCell ref="J20:K20"/>
    <mergeCell ref="N20:O20"/>
    <mergeCell ref="H20:I20"/>
    <mergeCell ref="H22:I22"/>
    <mergeCell ref="J22:K22"/>
    <mergeCell ref="N22:O22"/>
    <mergeCell ref="P19:Q19"/>
    <mergeCell ref="B1:Q1"/>
    <mergeCell ref="B2:Q2"/>
    <mergeCell ref="B3:Q3"/>
    <mergeCell ref="B4:Q4"/>
    <mergeCell ref="P5:Q5"/>
    <mergeCell ref="C8:Q8"/>
    <mergeCell ref="P12:Q12"/>
    <mergeCell ref="C9:E9"/>
    <mergeCell ref="C10:Q10"/>
    <mergeCell ref="H12:I12"/>
    <mergeCell ref="N12:O12"/>
    <mergeCell ref="C12:D12"/>
    <mergeCell ref="J12:K12"/>
    <mergeCell ref="C13:E13"/>
    <mergeCell ref="C17:Q17"/>
    <mergeCell ref="C6:E6"/>
    <mergeCell ref="C15:D15"/>
    <mergeCell ref="C28:E28"/>
    <mergeCell ref="C48:E48"/>
    <mergeCell ref="N19:O19"/>
    <mergeCell ref="C30:Q30"/>
    <mergeCell ref="C33:Q33"/>
    <mergeCell ref="H36:Q36"/>
    <mergeCell ref="C39:Q39"/>
    <mergeCell ref="C37:Q37"/>
    <mergeCell ref="C24:D24"/>
    <mergeCell ref="H24:I24"/>
    <mergeCell ref="J24:K24"/>
    <mergeCell ref="C18:D18"/>
    <mergeCell ref="C19:D19"/>
    <mergeCell ref="H19:I19"/>
  </mergeCells>
  <conditionalFormatting sqref="C34">
    <cfRule type="containsBlanks" dxfId="91" priority="17">
      <formula>LEN(TRIM(C34))=0</formula>
    </cfRule>
  </conditionalFormatting>
  <conditionalFormatting sqref="C10:Q10">
    <cfRule type="containsBlanks" dxfId="90" priority="38">
      <formula>LEN(TRIM(C10))=0</formula>
    </cfRule>
  </conditionalFormatting>
  <conditionalFormatting sqref="C40:Q40">
    <cfRule type="containsBlanks" dxfId="89" priority="15">
      <formula>LEN(TRIM(C40))=0</formula>
    </cfRule>
  </conditionalFormatting>
  <conditionalFormatting sqref="C46:Q46">
    <cfRule type="containsBlanks" dxfId="88" priority="13">
      <formula>LEN(TRIM(C46))=0</formula>
    </cfRule>
  </conditionalFormatting>
  <conditionalFormatting sqref="C54:Q54">
    <cfRule type="containsBlanks" dxfId="87" priority="11">
      <formula>LEN(TRIM(C54))=0</formula>
    </cfRule>
  </conditionalFormatting>
  <conditionalFormatting sqref="E12">
    <cfRule type="containsBlanks" dxfId="86" priority="20">
      <formula>LEN(TRIM(E12))=0</formula>
    </cfRule>
  </conditionalFormatting>
  <conditionalFormatting sqref="E18:E20">
    <cfRule type="containsBlanks" dxfId="85" priority="6">
      <formula>LEN(TRIM(E18))=0</formula>
    </cfRule>
  </conditionalFormatting>
  <conditionalFormatting sqref="E22:E24">
    <cfRule type="containsBlanks" dxfId="84" priority="34">
      <formula>LEN(TRIM(E22))=0</formula>
    </cfRule>
  </conditionalFormatting>
  <conditionalFormatting sqref="H18:K18">
    <cfRule type="containsBlanks" dxfId="83" priority="1">
      <formula>LEN(TRIM(H18))=0</formula>
    </cfRule>
  </conditionalFormatting>
  <conditionalFormatting sqref="H31:Q31">
    <cfRule type="containsBlanks" dxfId="82" priority="23">
      <formula>LEN(TRIM(H31))=0</formula>
    </cfRule>
  </conditionalFormatting>
  <conditionalFormatting sqref="H36:Q36">
    <cfRule type="containsBlanks" dxfId="81" priority="16">
      <formula>LEN(TRIM(H36))=0</formula>
    </cfRule>
  </conditionalFormatting>
  <conditionalFormatting sqref="H42:Q42">
    <cfRule type="containsBlanks" dxfId="80" priority="14">
      <formula>LEN(TRIM(H42))=0</formula>
    </cfRule>
  </conditionalFormatting>
  <conditionalFormatting sqref="H50:Q50">
    <cfRule type="containsBlanks" dxfId="79" priority="12">
      <formula>LEN(TRIM(H50))=0</formula>
    </cfRule>
  </conditionalFormatting>
  <conditionalFormatting sqref="J12">
    <cfRule type="containsBlanks" dxfId="78" priority="19">
      <formula>LEN(TRIM(J12))=0</formula>
    </cfRule>
  </conditionalFormatting>
  <conditionalFormatting sqref="J13:K13">
    <cfRule type="containsBlanks" dxfId="77" priority="18">
      <formula>LEN(TRIM(J13))=0</formula>
    </cfRule>
  </conditionalFormatting>
  <conditionalFormatting sqref="J19:K20">
    <cfRule type="containsBlanks" dxfId="76" priority="3">
      <formula>LEN(TRIM(J19))=0</formula>
    </cfRule>
  </conditionalFormatting>
  <conditionalFormatting sqref="J22:K24">
    <cfRule type="containsBlanks" dxfId="75" priority="39">
      <formula>LEN(TRIM(J22))=0</formula>
    </cfRule>
  </conditionalFormatting>
  <conditionalFormatting sqref="P12:Q12">
    <cfRule type="cellIs" dxfId="74" priority="21" operator="greaterThan">
      <formula>0.8</formula>
    </cfRule>
  </conditionalFormatting>
  <conditionalFormatting sqref="P19:Q20">
    <cfRule type="containsBlanks" dxfId="73" priority="2">
      <formula>LEN(TRIM(P19))=0</formula>
    </cfRule>
  </conditionalFormatting>
  <conditionalFormatting sqref="P22:Q23">
    <cfRule type="containsBlanks" dxfId="72" priority="32">
      <formula>LEN(TRIM(P22))=0</formula>
    </cfRule>
  </conditionalFormatting>
  <dataValidations xWindow="793" yWindow="644" count="8">
    <dataValidation allowBlank="1" showInputMessage="1" showErrorMessage="1" promptTitle="Descrição da Intervenção" prompt="Descrição sumária da intervenção a realizar no âmbito da componente RC. Devendo identificar e localizar as principais patologias existentes e quais os trabalhos propostos para a sua correção." sqref="C10:Q10" xr:uid="{38F23DF2-2C10-45E0-9A01-63A7C9E11B33}"/>
    <dataValidation allowBlank="1" showInputMessage="1" showErrorMessage="1" promptTitle="Valor da Intervenção" prompt="Valor total elegível da intervenção objeto da candidatura, nas componente RC. Valor apresentado sem taxa de IVA." sqref="E12" xr:uid="{8F835BC5-4945-4D1D-BA69-FDCF79C436BD}"/>
    <dataValidation allowBlank="1" showInputMessage="1" showErrorMessage="1" promptTitle="Valolr solicitado" prompt="Valor total solicitado de compaticipação, na componente RC. Valor apresentado sem taxa de IVA. A comparticipação máxima normal não deve exceder os 80% da despesa elegível." sqref="J12:K12" xr:uid="{EEF97B9F-3496-4D0B-AB0F-9F47ADB91F37}"/>
    <dataValidation allowBlank="1" showInputMessage="1" showErrorMessage="1" promptTitle="Área de Intervenção" prompt="Área bruta de construção abrangida pela intervenção proposta no âmbito da candidatura na componente RC [m2]" sqref="J13" xr:uid="{289D12B9-652A-4D57-9BB1-5DED78C1DFFC}"/>
    <dataValidation allowBlank="1" showInputMessage="1" showErrorMessage="1" promptTitle="Tipologia de Intervenção" prompt="Justificação da tipologia considerada." sqref="C34:Q34" xr:uid="{229C7637-E561-4650-BEC0-D1A67B7AC6B3}"/>
    <dataValidation allowBlank="1" showInputMessage="1" showErrorMessage="1" promptTitle="Parâmetros de Apreciação" prompt="Em caso afirmativo, identificar as patologias e definir as intervenções no âmbito da solidez a realizar no imóvel." sqref="C40:Q40" xr:uid="{3DA4BD27-178E-4EFA-88D9-E6BDE1EB281F}"/>
    <dataValidation allowBlank="1" showInputMessage="1" showErrorMessage="1" promptTitle="Parâmetros de apreciação" prompt="Em caso afirmativo, identificar as patologias e definir as intervenções no âmbito da segurança a realizar no imóvel." sqref="C46:Q46" xr:uid="{122D33B5-3157-4D57-A464-C9D7E6E22070}"/>
    <dataValidation allowBlank="1" showInputMessage="1" showErrorMessage="1" promptTitle="Parâmetros de Apreciação" prompt="Em caso afirmativo, identificar as patologias e definir as intervenções no âmbito da salubridade a realizar no imóvel." sqref="C54:Q54" xr:uid="{AC94256F-E4DC-4B94-AA30-4BE277245F72}"/>
  </dataValidations>
  <printOptions horizontalCentered="1"/>
  <pageMargins left="0.51181102362204722" right="0.51181102362204722" top="1.0629921259842521" bottom="0.27559055118110237" header="0.31496062992125984" footer="0.31496062992125984"/>
  <pageSetup paperSize="9" scale="65" orientation="portrait" r:id="rId1"/>
  <headerFooter>
    <oddHeader>&amp;C&amp;"Calibri,Normal"&amp;K000000&amp;G
&amp;7MINISTÉRIO DAS FINANÇAS
&amp;11&amp;K892432FUNDO DE REABILITAÇÃO E CONSERVAÇÃO PATRIMONIAL</oddHeader>
    <oddFooter>&amp;C&amp;"-,Negrito"&amp;8&amp;P&amp;"-,Normal"|&amp;N</oddFooter>
  </headerFooter>
  <rowBreaks count="1" manualBreakCount="1">
    <brk id="47" max="17" man="1"/>
  </rowBreaks>
  <legacyDrawingHF r:id="rId2"/>
  <extLst>
    <ext xmlns:x14="http://schemas.microsoft.com/office/spreadsheetml/2009/9/main" uri="{CCE6A557-97BC-4b89-ADB6-D9C93CAAB3DF}">
      <x14:dataValidations xmlns:xm="http://schemas.microsoft.com/office/excel/2006/main" xWindow="793" yWindow="644" count="20">
        <x14:dataValidation type="list" allowBlank="1" showInputMessage="1" showErrorMessage="1" promptTitle="Tipologia de Intervenção" prompt="Identificar qual a tipologia de intervenção a realizar no imóvel [Obras Urgentes ou Prioritárias / Conservação e Reabilitação / Ambos]_x000a_" xr:uid="{0417D4DE-315E-488A-A1EC-B88B1937D03F}">
          <x14:formula1>
            <xm:f>Bases!$D$64:$D$66</xm:f>
          </x14:formula1>
          <xm:sqref>H31:Q31</xm:sqref>
        </x14:dataValidation>
        <x14:dataValidation type="list" allowBlank="1" showInputMessage="1" showErrorMessage="1" promptTitle="Elementos Instrutórios" prompt="A informação contante no SIIE está preenchida e atualizada e é feita prova pela apresentação da Ficha do imóvel, de acordo com o Guia para a Instrução e Gestão das Candidaturas. [Sim/Em falta]" xr:uid="{47F99EC4-6C4F-470F-BFA5-D5D713C768F1}">
          <x14:formula1>
            <xm:f>Bases!$D$1:$D$2</xm:f>
          </x14:formula1>
          <xm:sqref>E23</xm:sqref>
        </x14:dataValidation>
        <x14:dataValidation type="list" allowBlank="1" showInputMessage="1" showErrorMessage="1" promptTitle="Elementos Instrutórios" prompt="A candidatura inclui plano de execução com calendarização prevista para as operações, indicando data prevista para o início dos trabalhos e respetivo cronograma financeiro, de acordo com o Guia para a Instrução e Gestão das Candidaturas. [Sim/Em falta]" xr:uid="{2876B8AD-74FF-4DD3-9FD9-878D0908D541}">
          <x14:formula1>
            <xm:f>Bases!$D$1:$D$2</xm:f>
          </x14:formula1>
          <xm:sqref>P22:Q22</xm:sqref>
        </x14:dataValidation>
        <x14:dataValidation type="list" allowBlank="1" showInputMessage="1" showErrorMessage="1" promptTitle="Parâmetros de apreciação" prompt="A intervenção proposta visa colmatar patologias de solidez no imóvel?" xr:uid="{716B1FE4-3FCB-4B62-9050-D5955AA45AE3}">
          <x14:formula1>
            <xm:f>Bases!$F$1:$F$2</xm:f>
          </x14:formula1>
          <xm:sqref>H36:Q36</xm:sqref>
        </x14:dataValidation>
        <x14:dataValidation type="list" allowBlank="1" showInputMessage="1" showErrorMessage="1" promptTitle="Parâmetros de Apreciação" prompt="A intervenção proposta visa colmatar patologias de seguramça no imóvel?" xr:uid="{D48DB729-2531-44F8-ACEF-0C7AF966A9DB}">
          <x14:formula1>
            <xm:f>Bases!$F$4:$F$5</xm:f>
          </x14:formula1>
          <xm:sqref>H42:Q42</xm:sqref>
        </x14:dataValidation>
        <x14:dataValidation type="list" allowBlank="1" showInputMessage="1" showErrorMessage="1" promptTitle="Parâmetros de Apreciação" prompt="A intervenção proposta visa colmatar patologias de salubridade no imóvel?" xr:uid="{05A39AE1-E635-462F-9919-B2A95C1ACD0A}">
          <x14:formula1>
            <xm:f>Bases!$F$7:$F$8</xm:f>
          </x14:formula1>
          <xm:sqref>H50:Q50</xm:sqref>
        </x14:dataValidation>
        <x14:dataValidation type="list" allowBlank="1" showInputMessage="1" showErrorMessage="1" promptTitle="Elementos Instrutórios" prompt="A candidatura inclui mapa de trabalhos e respetivo orçamento da intervenção, em formato Excel, com indicação espressa dos itens e valores da candidatura, de acordo com o Guia para a Instrução e Gestão das Candidaturas. [Sim/Em falta]" xr:uid="{21E10AD4-8F4E-4286-8808-7DC23CF44B93}">
          <x14:formula1>
            <xm:f>Bases!$D$1:$D$2</xm:f>
          </x14:formula1>
          <xm:sqref>E22</xm:sqref>
        </x14:dataValidation>
        <x14:dataValidation type="list" allowBlank="1" showInputMessage="1" showErrorMessage="1" promptTitle="Elementos Instrutórios" prompt="A candidatura inclui estimativa do custo global da intervenção com indicação do montante a comparticipação financeira a que se candidata e discriminação das várias componentes, de acordo com o Guia para a Instrução e Gestão das Candidaturas.[Sim/Em falta]" xr:uid="{D37CC3B8-FCD6-471E-ACCC-B971999F0080}">
          <x14:formula1>
            <xm:f>Bases!$D$1:$D$2</xm:f>
          </x14:formula1>
          <xm:sqref>J22:K22</xm:sqref>
        </x14:dataValidation>
        <x14:dataValidation type="list" allowBlank="1" showInputMessage="1" showErrorMessage="1" promptTitle="Elementos Instrutórios" prompt="A candidatura inclui comprovativo da inscrição da intervenção no Plano de Conservação e Reabilitação anual, de acordo com o Guia para a Instrução e Gestão das Candidaturas. [Sim/Em falta]" xr:uid="{71B05220-8950-464D-8CBB-0977B35C90BC}">
          <x14:formula1>
            <xm:f>Bases!$D$1:$D$2</xm:f>
          </x14:formula1>
          <xm:sqref>J23:K23</xm:sqref>
        </x14:dataValidation>
        <x14:dataValidation type="list" allowBlank="1" showInputMessage="1" showErrorMessage="1" promptTitle="Elementos Instrutórios" prompt="A candidatura inclui comprovativo do enquadramento do beneficiário no CIVA, de acordo com o Guia para a Instrução e Gestão das Candidaturas. [Sim/Em falta]" xr:uid="{E119BBB6-F37A-46EB-9DC0-0607C5973F7E}">
          <x14:formula1>
            <xm:f>Bases!$D$1:$D$2</xm:f>
          </x14:formula1>
          <xm:sqref>P23:Q23</xm:sqref>
        </x14:dataValidation>
        <x14:dataValidation type="list" allowBlank="1" showInputMessage="1" showErrorMessage="1" promptTitle="Elementos Instrutórios" prompt="A candidatura inclui declaração de conformidade do orgão competente da Entidade Beneficiária, anexo A,, de acordo com o Guia para a Instrução e Gestão das Candidaturas. [Sim/Em falta]" xr:uid="{9DC7B032-F487-441A-85EC-107D5A504420}">
          <x14:formula1>
            <xm:f>Bases!$D$1:$D$2</xm:f>
          </x14:formula1>
          <xm:sqref>E24</xm:sqref>
        </x14:dataValidation>
        <x14:dataValidation type="list" allowBlank="1" showInputMessage="1" showErrorMessage="1" promptTitle="Elementos Instrutórios" prompt="Se o imóvel é classificado, ou está em processo de classificação, ou está em área de proteção, terá que ser apresentado parecer favorável da Cultura, referente as intervenções da candidatura, de acordo com a legislação. [Sim/Em falta/Não aplicável]" xr:uid="{C6F0717C-B517-4342-8A51-F167A5D115A6}">
          <x14:formula1>
            <xm:f>Bases!$D$1:$D$3</xm:f>
          </x14:formula1>
          <xm:sqref>J24:K24</xm:sqref>
        </x14:dataValidation>
        <x14:dataValidation type="list" allowBlank="1" showInputMessage="1" showErrorMessage="1" promptTitle="ELEMENTO INSTRUTÓRIO" prompt="Assinalar se a candidatura apresenta Estudo Prévio / Projeto de Execução? [Sim/Em falta]" xr:uid="{3E4194B0-B4C7-427A-AA95-4EC1470D87D3}">
          <x14:formula1>
            <xm:f>Bases!$D$1:$D$2</xm:f>
          </x14:formula1>
          <xm:sqref>E18</xm:sqref>
        </x14:dataValidation>
        <x14:dataValidation type="list" allowBlank="1" showInputMessage="1" showErrorMessage="1" promptTitle="Elementos Instrutórios" prompt="O estudo prévio ou o projeto de execução inclui memória descritiva de acordo com o Guia para a Instrução e Gestão das Candidaturas. [Sim/Em falta]" xr:uid="{7AEE90C6-C2BC-4A90-B549-FACE5F3A05E2}">
          <x14:formula1>
            <xm:f>Bases!$D$1:$D$2</xm:f>
          </x14:formula1>
          <xm:sqref>E19</xm:sqref>
        </x14:dataValidation>
        <x14:dataValidation type="list" allowBlank="1" showInputMessage="1" showErrorMessage="1" promptTitle="Elementos Instrutórios" prompt="O estudo prévio ou o projeto de execução inclui levantamento fotográficodo das áreas de intervenção, contendo as patológias existentes, de acordo com o Guia para a Instrução e Gestão das Candidaturas. [Sim/Em falta]" xr:uid="{2BFD3F2F-6BA4-4D66-B734-5C5FB9E43996}">
          <x14:formula1>
            <xm:f>Bases!$D$1:$D$2</xm:f>
          </x14:formula1>
          <xm:sqref>J19:K19</xm:sqref>
        </x14:dataValidation>
        <x14:dataValidation type="list" allowBlank="1" showInputMessage="1" showErrorMessage="1" promptTitle="Elementos Instrutórios" prompt="O estudo prévio ou o projeto de execução inclui levantamento fotográficodo do exterior do edifício, de acordo com o Guia para a Instrução e Gestão das Candidaturas. [Sim/Em falta]" xr:uid="{74A03573-6E53-4133-8389-0BD8A281FCA6}">
          <x14:formula1>
            <xm:f>Bases!$D$1:$D$2</xm:f>
          </x14:formula1>
          <xm:sqref>P19:Q19</xm:sqref>
        </x14:dataValidation>
        <x14:dataValidation type="list" allowBlank="1" showInputMessage="1" showErrorMessage="1" promptTitle="Elemento instrutório" prompt="O estudo prévio ou o projeto de execução inclui termo de responsabilidade do seu autor, de acordo com o Guia para a Instrução e Gestão das Candidaturas. [Sim/Em falta]" xr:uid="{DEBD8C7A-B698-4C18-BA19-2CEDC5629EBC}">
          <x14:formula1>
            <xm:f>Bases!$D$1:$D$2</xm:f>
          </x14:formula1>
          <xm:sqref>E20</xm:sqref>
        </x14:dataValidation>
        <x14:dataValidation type="list" allowBlank="1" showInputMessage="1" showErrorMessage="1" promptTitle="Elementos Instrutórios" prompt="O estudo prévio ou o projeto de execução inclui peças desenhadas de acordo com o Guia para a Instrução e Gestão das Candidaturas, nomeadamente planta de localização. [Sim/Em falta]" xr:uid="{EA33B56D-01AD-46FE-8F55-4C7B3065B0F6}">
          <x14:formula1>
            <xm:f>Bases!$D$1:$D$2</xm:f>
          </x14:formula1>
          <xm:sqref>J20:K20</xm:sqref>
        </x14:dataValidation>
        <x14:dataValidation type="list" allowBlank="1" showInputMessage="1" showErrorMessage="1" promptTitle="Elementos Instrutórios" prompt="O estudo prévio ou o projeto de execução inclui peças desenhadas de acordo com o Guia para a Instrução e Gestão das Candidaturas, nomeadamente plantas e alçados do imóvel que possibilitem a perceção geral da intervenção a realizar. [Sim/Em falta]" xr:uid="{68DE8374-9030-446E-8A18-3119D525DE87}">
          <x14:formula1>
            <xm:f>Bases!$D$1:$D$2</xm:f>
          </x14:formula1>
          <xm:sqref>P20:Q20</xm:sqref>
        </x14:dataValidation>
        <x14:dataValidation type="list" allowBlank="1" showInputMessage="1" showErrorMessage="1" promptTitle="ELEMENTO INSTRUTÓRIO" prompt="Assinalar qual elemento a candidatura apresenta: ESTUDO PRÉVIO ou PROJETO EXECUÇÃO" xr:uid="{774CED90-3293-4E30-BC91-9F24FD40D428}">
          <x14:formula1>
            <xm:f>Bases!$A$14:$A$15</xm:f>
          </x14:formula1>
          <xm:sqref>H18:K18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C5DE48-92A8-4588-9AA1-E4E7016E3BA5}">
  <dimension ref="A1:W110"/>
  <sheetViews>
    <sheetView showGridLines="0" showZeros="0" zoomScale="110" zoomScaleNormal="110" zoomScalePageLayoutView="120" workbookViewId="0">
      <selection activeCell="E37" sqref="E37"/>
    </sheetView>
  </sheetViews>
  <sheetFormatPr defaultColWidth="10.875" defaultRowHeight="21.95" customHeight="1" x14ac:dyDescent="0.25"/>
  <cols>
    <col min="1" max="1" width="0.875" style="5" customWidth="1"/>
    <col min="2" max="2" width="4.125" style="5" customWidth="1"/>
    <col min="3" max="3" width="23.75" style="5" customWidth="1"/>
    <col min="4" max="4" width="4.125" style="5" customWidth="1"/>
    <col min="5" max="5" width="13.625" style="5" customWidth="1"/>
    <col min="6" max="6" width="1.625" style="5" customWidth="1"/>
    <col min="7" max="7" width="4.125" style="5" customWidth="1"/>
    <col min="8" max="8" width="16.25" style="5" customWidth="1"/>
    <col min="9" max="9" width="1.5" style="5" customWidth="1"/>
    <col min="10" max="10" width="4.125" style="5" customWidth="1"/>
    <col min="11" max="11" width="6.875" style="5" customWidth="1"/>
    <col min="12" max="12" width="1.625" style="5" customWidth="1"/>
    <col min="13" max="13" width="5" style="5" customWidth="1"/>
    <col min="14" max="14" width="1.625" style="5" customWidth="1"/>
    <col min="15" max="15" width="4.125" style="5" customWidth="1"/>
    <col min="16" max="16" width="21.5" style="5" customWidth="1"/>
    <col min="17" max="17" width="8.25" style="5" customWidth="1"/>
    <col min="18" max="18" width="1.625" style="5" customWidth="1"/>
    <col min="19" max="19" width="5" style="5" bestFit="1" customWidth="1"/>
    <col min="20" max="20" width="0.875" style="5" customWidth="1"/>
    <col min="21" max="21" width="3.375" style="5" customWidth="1"/>
    <col min="22" max="16384" width="10.875" style="5"/>
  </cols>
  <sheetData>
    <row r="1" spans="1:21" s="1" customFormat="1" ht="20.100000000000001" customHeight="1" x14ac:dyDescent="0.2">
      <c r="B1" s="803" t="s">
        <v>256</v>
      </c>
      <c r="C1" s="803"/>
      <c r="D1" s="803"/>
      <c r="E1" s="803"/>
      <c r="F1" s="803"/>
      <c r="G1" s="803"/>
      <c r="H1" s="803"/>
      <c r="I1" s="803"/>
      <c r="J1" s="803"/>
      <c r="K1" s="803"/>
      <c r="L1" s="803"/>
      <c r="M1" s="803"/>
      <c r="N1" s="803"/>
      <c r="O1" s="803"/>
      <c r="P1" s="803"/>
      <c r="Q1" s="803"/>
      <c r="R1" s="803"/>
      <c r="S1" s="803"/>
      <c r="T1" s="803"/>
      <c r="U1" s="103"/>
    </row>
    <row r="2" spans="1:21" s="1" customFormat="1" ht="24.95" customHeight="1" x14ac:dyDescent="0.35">
      <c r="B2" s="784" t="s">
        <v>194</v>
      </c>
      <c r="C2" s="784"/>
      <c r="D2" s="784"/>
      <c r="E2" s="784"/>
      <c r="F2" s="784"/>
      <c r="G2" s="784"/>
      <c r="H2" s="784"/>
      <c r="I2" s="784"/>
      <c r="J2" s="784"/>
      <c r="K2" s="784"/>
      <c r="L2" s="784"/>
      <c r="M2" s="784"/>
      <c r="N2" s="784"/>
      <c r="O2" s="784"/>
      <c r="P2" s="784"/>
      <c r="Q2" s="784"/>
      <c r="R2" s="784"/>
      <c r="S2" s="784"/>
      <c r="T2" s="152"/>
      <c r="U2" s="103"/>
    </row>
    <row r="3" spans="1:21" s="1" customFormat="1" ht="24.95" customHeight="1" x14ac:dyDescent="0.35">
      <c r="B3" s="785" t="s">
        <v>239</v>
      </c>
      <c r="C3" s="785"/>
      <c r="D3" s="785"/>
      <c r="E3" s="785"/>
      <c r="F3" s="785"/>
      <c r="G3" s="785"/>
      <c r="H3" s="785"/>
      <c r="I3" s="785"/>
      <c r="J3" s="785"/>
      <c r="K3" s="785"/>
      <c r="L3" s="785"/>
      <c r="M3" s="785"/>
      <c r="N3" s="785"/>
      <c r="O3" s="785"/>
      <c r="P3" s="785"/>
      <c r="Q3" s="785"/>
      <c r="R3" s="785"/>
      <c r="S3" s="785"/>
      <c r="T3" s="76"/>
      <c r="U3" s="76"/>
    </row>
    <row r="4" spans="1:21" s="1" customFormat="1" ht="14.1" customHeight="1" x14ac:dyDescent="0.2">
      <c r="O4" s="786" t="s">
        <v>419</v>
      </c>
      <c r="P4" s="786"/>
      <c r="Q4" s="786"/>
      <c r="R4" s="786"/>
      <c r="S4" s="786"/>
      <c r="U4" s="151"/>
    </row>
    <row r="5" spans="1:21" ht="22.5" customHeight="1" x14ac:dyDescent="0.25">
      <c r="B5" s="315" t="s">
        <v>7</v>
      </c>
      <c r="C5" s="308" t="s">
        <v>122</v>
      </c>
    </row>
    <row r="6" spans="1:21" ht="5.0999999999999996" customHeight="1" x14ac:dyDescent="0.25">
      <c r="A6" s="21"/>
      <c r="B6" s="22"/>
      <c r="C6" s="22"/>
      <c r="D6" s="22"/>
      <c r="E6" s="22"/>
      <c r="F6" s="22"/>
      <c r="G6" s="22"/>
      <c r="H6" s="22"/>
      <c r="I6" s="22"/>
      <c r="J6" s="22"/>
      <c r="K6" s="22"/>
      <c r="L6" s="22"/>
      <c r="M6" s="22"/>
      <c r="N6" s="22"/>
      <c r="O6" s="22"/>
      <c r="P6" s="22"/>
      <c r="Q6" s="22"/>
      <c r="R6" s="22"/>
      <c r="S6" s="22"/>
      <c r="T6" s="23"/>
    </row>
    <row r="7" spans="1:21" customFormat="1" ht="33.75" customHeight="1" x14ac:dyDescent="0.25">
      <c r="A7" s="153"/>
      <c r="C7" s="738" t="s">
        <v>476</v>
      </c>
      <c r="D7" s="738"/>
      <c r="E7" s="738"/>
      <c r="F7" s="738"/>
      <c r="G7" s="738"/>
      <c r="H7" s="738"/>
      <c r="I7" s="738"/>
      <c r="J7" s="738"/>
      <c r="K7" s="738"/>
      <c r="L7" s="738"/>
      <c r="M7" s="738"/>
      <c r="N7" s="738"/>
      <c r="O7" s="738"/>
      <c r="P7" s="738"/>
      <c r="Q7" s="738"/>
      <c r="R7" s="738"/>
      <c r="S7" s="738"/>
      <c r="T7" s="186"/>
    </row>
    <row r="8" spans="1:21" ht="18.75" customHeight="1" x14ac:dyDescent="0.25">
      <c r="A8" s="24"/>
      <c r="B8" s="318" t="s">
        <v>0</v>
      </c>
      <c r="C8" s="311" t="s">
        <v>99</v>
      </c>
      <c r="T8" s="25"/>
    </row>
    <row r="9" spans="1:21" ht="67.5" customHeight="1" x14ac:dyDescent="0.25">
      <c r="A9" s="24"/>
      <c r="C9" s="788"/>
      <c r="D9" s="788"/>
      <c r="E9" s="788"/>
      <c r="F9" s="788"/>
      <c r="G9" s="788"/>
      <c r="H9" s="788"/>
      <c r="I9" s="788"/>
      <c r="J9" s="788"/>
      <c r="K9" s="788"/>
      <c r="L9" s="788"/>
      <c r="M9" s="788"/>
      <c r="N9" s="788"/>
      <c r="O9" s="788"/>
      <c r="P9" s="788"/>
      <c r="Q9" s="788"/>
      <c r="R9" s="788"/>
      <c r="S9" s="788"/>
      <c r="T9" s="33"/>
      <c r="U9" s="80"/>
    </row>
    <row r="10" spans="1:21" ht="18.75" customHeight="1" x14ac:dyDescent="0.25">
      <c r="A10" s="24"/>
      <c r="B10" s="318" t="s">
        <v>2</v>
      </c>
      <c r="C10" s="764" t="s">
        <v>516</v>
      </c>
      <c r="D10" s="764"/>
      <c r="E10" s="764"/>
      <c r="F10" s="764"/>
      <c r="G10" s="764"/>
      <c r="H10" s="764"/>
      <c r="I10" s="764"/>
      <c r="J10" s="764"/>
      <c r="K10" s="734">
        <f>E19+E22+E25+E28+E31</f>
        <v>0</v>
      </c>
      <c r="L10" s="734"/>
      <c r="M10" s="734"/>
      <c r="N10" s="38"/>
      <c r="O10" s="38"/>
      <c r="T10" s="25"/>
    </row>
    <row r="11" spans="1:21" ht="18.75" customHeight="1" x14ac:dyDescent="0.25">
      <c r="A11" s="24"/>
      <c r="B11" s="318" t="s">
        <v>3</v>
      </c>
      <c r="C11" s="764" t="s">
        <v>517</v>
      </c>
      <c r="D11" s="764"/>
      <c r="E11" s="764"/>
      <c r="F11" s="764"/>
      <c r="G11" s="764"/>
      <c r="H11" s="764"/>
      <c r="I11" s="764"/>
      <c r="J11" s="764"/>
      <c r="K11" s="796">
        <f>K19+K22+K25+K28+K31</f>
        <v>0</v>
      </c>
      <c r="L11" s="796"/>
      <c r="M11" s="796"/>
      <c r="N11" s="38"/>
      <c r="O11" s="764" t="s">
        <v>177</v>
      </c>
      <c r="P11" s="764"/>
      <c r="Q11" s="797">
        <f>IFERROR(K11/K10,0)</f>
        <v>0</v>
      </c>
      <c r="R11" s="797"/>
      <c r="S11" s="797"/>
      <c r="T11" s="25"/>
    </row>
    <row r="12" spans="1:21" ht="18.75" customHeight="1" x14ac:dyDescent="0.25">
      <c r="A12" s="24"/>
      <c r="B12" s="318" t="s">
        <v>4</v>
      </c>
      <c r="C12" s="791" t="s">
        <v>518</v>
      </c>
      <c r="D12" s="791"/>
      <c r="E12" s="791"/>
      <c r="F12" s="791"/>
      <c r="G12" s="791"/>
      <c r="H12" s="791"/>
      <c r="I12" s="791"/>
      <c r="J12" s="791"/>
      <c r="K12" s="807"/>
      <c r="L12" s="807"/>
      <c r="M12" s="807"/>
      <c r="N12" s="38"/>
      <c r="O12" s="764" t="s">
        <v>178</v>
      </c>
      <c r="P12" s="764"/>
      <c r="Q12" s="797">
        <f>IFERROR(K12/K10,0)</f>
        <v>0</v>
      </c>
      <c r="R12" s="797"/>
      <c r="S12" s="797"/>
      <c r="T12" s="25"/>
    </row>
    <row r="13" spans="1:21" ht="14.1" customHeight="1" x14ac:dyDescent="0.25">
      <c r="A13" s="24"/>
      <c r="B13" s="36"/>
      <c r="C13" s="808" t="s">
        <v>176</v>
      </c>
      <c r="D13" s="808"/>
      <c r="E13" s="808"/>
      <c r="F13" s="808"/>
      <c r="G13" s="808"/>
      <c r="H13" s="808"/>
      <c r="I13" s="808"/>
      <c r="J13" s="808"/>
      <c r="K13" s="46"/>
      <c r="L13" s="46"/>
      <c r="M13" s="46"/>
      <c r="N13" s="6"/>
      <c r="O13" s="6"/>
      <c r="T13" s="25"/>
    </row>
    <row r="14" spans="1:21" ht="18.75" customHeight="1" x14ac:dyDescent="0.25">
      <c r="A14" s="24"/>
      <c r="B14" s="318" t="s">
        <v>111</v>
      </c>
      <c r="C14" s="332" t="s">
        <v>337</v>
      </c>
      <c r="D14" s="45"/>
      <c r="E14" s="144"/>
      <c r="F14" s="20"/>
      <c r="G14" s="145"/>
      <c r="H14" s="184"/>
      <c r="I14" s="184"/>
      <c r="J14" s="811">
        <f>K57+K67+K73+K79+K85+K91+K97</f>
        <v>0</v>
      </c>
      <c r="K14" s="812"/>
      <c r="L14" s="812"/>
      <c r="M14" s="156"/>
      <c r="O14" s="36"/>
      <c r="P14" s="39"/>
      <c r="Q14" s="809"/>
      <c r="R14" s="810"/>
      <c r="T14" s="25"/>
    </row>
    <row r="15" spans="1:21" s="1" customFormat="1" ht="22.5" customHeight="1" x14ac:dyDescent="0.2">
      <c r="A15" s="13"/>
      <c r="B15" s="36"/>
      <c r="C15" s="804" t="s">
        <v>339</v>
      </c>
      <c r="D15" s="804"/>
      <c r="E15" s="804"/>
      <c r="F15" s="804"/>
      <c r="G15" s="804"/>
      <c r="H15" s="804"/>
      <c r="I15" s="804"/>
      <c r="J15" s="804"/>
      <c r="K15" s="804"/>
      <c r="L15" s="804"/>
      <c r="M15" s="804"/>
      <c r="N15" s="804"/>
      <c r="O15" s="804"/>
      <c r="P15" s="804"/>
      <c r="Q15" s="804"/>
      <c r="R15" s="804"/>
      <c r="S15" s="804"/>
      <c r="T15" s="805"/>
    </row>
    <row r="16" spans="1:21" s="1" customFormat="1" ht="22.5" customHeight="1" x14ac:dyDescent="0.2">
      <c r="A16" s="13"/>
      <c r="B16" s="318" t="s">
        <v>112</v>
      </c>
      <c r="C16" s="310" t="s">
        <v>340</v>
      </c>
      <c r="D16" s="191"/>
      <c r="E16" s="191"/>
      <c r="F16" s="191"/>
      <c r="G16" s="191"/>
      <c r="H16" s="191"/>
      <c r="I16" s="191"/>
      <c r="J16" s="191"/>
      <c r="K16" s="191"/>
      <c r="L16" s="191"/>
      <c r="M16" s="191"/>
      <c r="N16" s="191"/>
      <c r="O16" s="191"/>
      <c r="P16" s="191"/>
      <c r="Q16" s="191"/>
      <c r="R16" s="191"/>
      <c r="S16" s="191"/>
      <c r="T16" s="196"/>
    </row>
    <row r="17" spans="1:23" ht="14.1" customHeight="1" x14ac:dyDescent="0.25">
      <c r="A17" s="24"/>
      <c r="B17" s="36"/>
      <c r="C17" s="813" t="s">
        <v>387</v>
      </c>
      <c r="D17" s="813"/>
      <c r="E17" s="813"/>
      <c r="F17" s="813"/>
      <c r="G17" s="813"/>
      <c r="H17" s="813"/>
      <c r="I17" s="813"/>
      <c r="J17" s="813"/>
      <c r="K17" s="813"/>
      <c r="L17" s="813"/>
      <c r="M17" s="813"/>
      <c r="N17" s="813"/>
      <c r="O17" s="813"/>
      <c r="P17" s="813"/>
      <c r="Q17" s="813"/>
      <c r="R17" s="813"/>
      <c r="S17" s="813"/>
      <c r="T17" s="25"/>
    </row>
    <row r="18" spans="1:23" ht="18.75" customHeight="1" x14ac:dyDescent="0.25">
      <c r="A18" s="24"/>
      <c r="B18" s="36"/>
      <c r="C18" s="800" t="s">
        <v>367</v>
      </c>
      <c r="D18" s="800"/>
      <c r="E18" s="177"/>
      <c r="F18" s="48"/>
      <c r="G18" s="48"/>
      <c r="H18" s="48"/>
      <c r="I18" s="48"/>
      <c r="J18" s="48"/>
      <c r="K18" s="80"/>
      <c r="L18" s="80"/>
      <c r="M18" s="80"/>
      <c r="N18" s="48"/>
      <c r="O18" s="48"/>
      <c r="P18" s="48"/>
      <c r="Q18" s="48"/>
      <c r="R18" s="48"/>
      <c r="S18" s="48"/>
      <c r="T18" s="33"/>
      <c r="U18" s="80"/>
    </row>
    <row r="19" spans="1:23" ht="18.75" customHeight="1" x14ac:dyDescent="0.25">
      <c r="A19" s="24"/>
      <c r="B19" s="36"/>
      <c r="C19" s="806" t="s">
        <v>534</v>
      </c>
      <c r="D19" s="806"/>
      <c r="E19" s="178"/>
      <c r="F19" s="48"/>
      <c r="G19" s="801" t="s">
        <v>535</v>
      </c>
      <c r="H19" s="801"/>
      <c r="I19" s="801"/>
      <c r="J19" s="801"/>
      <c r="K19" s="802"/>
      <c r="L19" s="802"/>
      <c r="M19" s="802"/>
      <c r="N19" s="48"/>
      <c r="O19" s="801" t="s">
        <v>97</v>
      </c>
      <c r="P19" s="801"/>
      <c r="Q19" s="798">
        <f>IFERROR(K19/E19,0)</f>
        <v>0</v>
      </c>
      <c r="R19" s="798"/>
      <c r="S19" s="798"/>
      <c r="T19" s="33"/>
      <c r="U19" s="80"/>
    </row>
    <row r="20" spans="1:23" ht="22.5" customHeight="1" x14ac:dyDescent="0.25">
      <c r="A20" s="24"/>
      <c r="B20" s="318" t="s">
        <v>113</v>
      </c>
      <c r="C20" s="799" t="s">
        <v>341</v>
      </c>
      <c r="D20" s="799"/>
      <c r="E20" s="7"/>
      <c r="F20" s="48"/>
      <c r="G20" s="48"/>
      <c r="H20" s="48"/>
      <c r="I20" s="48"/>
      <c r="J20" s="48"/>
      <c r="K20" s="48"/>
      <c r="L20" s="48"/>
      <c r="M20" s="48"/>
      <c r="N20" s="48"/>
      <c r="O20" s="48"/>
      <c r="P20" s="48"/>
      <c r="Q20" s="48"/>
      <c r="R20" s="48"/>
      <c r="S20" s="48"/>
      <c r="T20" s="33"/>
      <c r="U20" s="80"/>
    </row>
    <row r="21" spans="1:23" ht="18.75" customHeight="1" x14ac:dyDescent="0.25">
      <c r="A21" s="24"/>
      <c r="B21" s="36"/>
      <c r="C21" s="800" t="s">
        <v>344</v>
      </c>
      <c r="D21" s="800"/>
      <c r="E21" s="54"/>
      <c r="F21" s="48"/>
      <c r="G21" s="48"/>
      <c r="H21" s="48"/>
      <c r="I21" s="48"/>
      <c r="J21" s="48"/>
      <c r="K21" s="48"/>
      <c r="L21" s="48"/>
      <c r="M21" s="48"/>
      <c r="N21" s="48"/>
      <c r="O21" s="48"/>
      <c r="P21" s="48"/>
      <c r="Q21" s="48"/>
      <c r="R21" s="48"/>
      <c r="S21" s="48"/>
      <c r="T21" s="33"/>
      <c r="U21" s="80"/>
    </row>
    <row r="22" spans="1:23" ht="18.75" customHeight="1" x14ac:dyDescent="0.25">
      <c r="A22" s="24"/>
      <c r="C22" s="801" t="s">
        <v>536</v>
      </c>
      <c r="D22" s="801"/>
      <c r="E22" s="198">
        <f>H58+H68+H74+H80+H86+H92+H98</f>
        <v>0</v>
      </c>
      <c r="F22" s="48"/>
      <c r="G22" s="801" t="s">
        <v>537</v>
      </c>
      <c r="H22" s="801"/>
      <c r="I22" s="801"/>
      <c r="J22" s="801"/>
      <c r="K22" s="802"/>
      <c r="L22" s="802"/>
      <c r="M22" s="802"/>
      <c r="N22" s="48"/>
      <c r="O22" s="801" t="s">
        <v>97</v>
      </c>
      <c r="P22" s="801"/>
      <c r="Q22" s="798">
        <f>IFERROR(K22/E22,0)</f>
        <v>0</v>
      </c>
      <c r="R22" s="798"/>
      <c r="S22" s="798"/>
      <c r="T22" s="33"/>
      <c r="U22" s="80"/>
    </row>
    <row r="23" spans="1:23" ht="22.5" customHeight="1" x14ac:dyDescent="0.25">
      <c r="A23" s="24"/>
      <c r="B23" s="318" t="s">
        <v>114</v>
      </c>
      <c r="C23" s="799" t="s">
        <v>342</v>
      </c>
      <c r="D23" s="799"/>
      <c r="E23" s="7"/>
      <c r="F23" s="48"/>
      <c r="G23" s="48"/>
      <c r="H23" s="48"/>
      <c r="I23" s="48"/>
      <c r="J23" s="48"/>
      <c r="K23" s="48"/>
      <c r="L23" s="48"/>
      <c r="M23" s="48"/>
      <c r="N23" s="48"/>
      <c r="O23" s="48"/>
      <c r="P23" s="48"/>
      <c r="Q23" s="48"/>
      <c r="R23" s="48"/>
      <c r="S23" s="48"/>
      <c r="T23" s="33"/>
      <c r="U23" s="80"/>
    </row>
    <row r="24" spans="1:23" ht="18.75" customHeight="1" x14ac:dyDescent="0.25">
      <c r="A24" s="24"/>
      <c r="B24" s="36"/>
      <c r="C24" s="800" t="s">
        <v>345</v>
      </c>
      <c r="D24" s="800"/>
      <c r="E24" s="54"/>
      <c r="F24" s="48"/>
      <c r="G24" s="48"/>
      <c r="H24" s="48"/>
      <c r="I24" s="48"/>
      <c r="J24" s="48"/>
      <c r="K24" s="48"/>
      <c r="L24" s="48"/>
      <c r="M24" s="48"/>
      <c r="N24" s="48"/>
      <c r="O24" s="48"/>
      <c r="P24" s="48"/>
      <c r="Q24" s="48"/>
      <c r="R24" s="48"/>
      <c r="S24" s="48"/>
      <c r="T24" s="33"/>
      <c r="U24" s="80"/>
    </row>
    <row r="25" spans="1:23" ht="18.75" customHeight="1" x14ac:dyDescent="0.25">
      <c r="A25" s="24"/>
      <c r="C25" s="801" t="s">
        <v>538</v>
      </c>
      <c r="D25" s="801"/>
      <c r="E25" s="198">
        <f>Q58+Q68+Q74+Q80+Q86+Q92+Q98</f>
        <v>0</v>
      </c>
      <c r="F25" s="48"/>
      <c r="G25" s="801" t="s">
        <v>539</v>
      </c>
      <c r="H25" s="801"/>
      <c r="I25" s="801"/>
      <c r="J25" s="801"/>
      <c r="K25" s="802"/>
      <c r="L25" s="802"/>
      <c r="M25" s="802"/>
      <c r="N25" s="48"/>
      <c r="O25" s="801" t="s">
        <v>97</v>
      </c>
      <c r="P25" s="801"/>
      <c r="Q25" s="798">
        <f>IFERROR(K25/E25,0)</f>
        <v>0</v>
      </c>
      <c r="R25" s="798"/>
      <c r="S25" s="798"/>
      <c r="T25" s="33"/>
      <c r="U25" s="80"/>
      <c r="W25" s="81"/>
    </row>
    <row r="26" spans="1:23" ht="22.5" customHeight="1" x14ac:dyDescent="0.25">
      <c r="A26" s="24"/>
      <c r="B26" s="318" t="s">
        <v>115</v>
      </c>
      <c r="C26" s="799" t="s">
        <v>343</v>
      </c>
      <c r="D26" s="799"/>
      <c r="E26" s="7"/>
      <c r="F26" s="48"/>
      <c r="G26" s="48"/>
      <c r="H26" s="48"/>
      <c r="I26" s="48"/>
      <c r="J26" s="48"/>
      <c r="K26" s="48"/>
      <c r="L26" s="48"/>
      <c r="M26" s="48"/>
      <c r="N26" s="48"/>
      <c r="O26" s="48"/>
      <c r="P26" s="48"/>
      <c r="Q26" s="48"/>
      <c r="R26" s="48"/>
      <c r="S26" s="48"/>
      <c r="T26" s="33"/>
      <c r="U26" s="80"/>
    </row>
    <row r="27" spans="1:23" ht="22.5" customHeight="1" x14ac:dyDescent="0.25">
      <c r="A27" s="24"/>
      <c r="B27" s="36"/>
      <c r="C27" s="800" t="s">
        <v>346</v>
      </c>
      <c r="D27" s="800"/>
      <c r="E27" s="54"/>
      <c r="F27" s="48"/>
      <c r="G27" s="48"/>
      <c r="H27" s="48"/>
      <c r="I27" s="48"/>
      <c r="J27" s="48"/>
      <c r="K27" s="48"/>
      <c r="L27" s="48"/>
      <c r="M27" s="48"/>
      <c r="N27" s="48"/>
      <c r="O27" s="48"/>
      <c r="P27" s="48"/>
      <c r="Q27" s="48"/>
      <c r="R27" s="48"/>
      <c r="S27" s="48"/>
      <c r="T27" s="33"/>
      <c r="U27" s="80"/>
    </row>
    <row r="28" spans="1:23" ht="18.75" customHeight="1" x14ac:dyDescent="0.25">
      <c r="A28" s="24"/>
      <c r="C28" s="801" t="s">
        <v>540</v>
      </c>
      <c r="D28" s="801"/>
      <c r="E28" s="198">
        <f>H59+H69+H75+H81+H87+H93+H99</f>
        <v>0</v>
      </c>
      <c r="F28" s="48"/>
      <c r="G28" s="801" t="s">
        <v>539</v>
      </c>
      <c r="H28" s="801"/>
      <c r="I28" s="801"/>
      <c r="J28" s="801"/>
      <c r="K28" s="802"/>
      <c r="L28" s="802"/>
      <c r="M28" s="802"/>
      <c r="N28" s="48"/>
      <c r="O28" s="801" t="s">
        <v>97</v>
      </c>
      <c r="P28" s="801"/>
      <c r="Q28" s="798">
        <f>IFERROR(K28/E28,0)</f>
        <v>0</v>
      </c>
      <c r="R28" s="798"/>
      <c r="S28" s="798"/>
      <c r="T28" s="33"/>
      <c r="U28" s="80"/>
    </row>
    <row r="29" spans="1:23" ht="22.5" customHeight="1" x14ac:dyDescent="0.25">
      <c r="A29" s="24"/>
      <c r="B29" s="318" t="s">
        <v>116</v>
      </c>
      <c r="C29" s="799" t="s">
        <v>347</v>
      </c>
      <c r="D29" s="799"/>
      <c r="E29" s="7"/>
      <c r="F29" s="48"/>
      <c r="G29" s="48"/>
      <c r="H29" s="48"/>
      <c r="I29" s="48"/>
      <c r="J29" s="48"/>
      <c r="K29" s="48"/>
      <c r="L29" s="48"/>
      <c r="M29" s="48"/>
      <c r="N29" s="48"/>
      <c r="O29" s="48"/>
      <c r="P29" s="48"/>
      <c r="Q29" s="48"/>
      <c r="R29" s="48"/>
      <c r="S29" s="48"/>
      <c r="T29" s="33"/>
      <c r="U29" s="80"/>
    </row>
    <row r="30" spans="1:23" ht="22.5" customHeight="1" x14ac:dyDescent="0.25">
      <c r="A30" s="24"/>
      <c r="B30" s="36"/>
      <c r="C30" s="800" t="s">
        <v>348</v>
      </c>
      <c r="D30" s="800"/>
      <c r="E30" s="54"/>
      <c r="F30" s="48"/>
      <c r="G30" s="48"/>
      <c r="H30" s="48"/>
      <c r="I30" s="48"/>
      <c r="J30" s="48"/>
      <c r="K30" s="48"/>
      <c r="L30" s="48"/>
      <c r="M30" s="48"/>
      <c r="N30" s="48"/>
      <c r="O30" s="48"/>
      <c r="P30" s="48"/>
      <c r="Q30" s="48"/>
      <c r="R30" s="48"/>
      <c r="S30" s="48"/>
      <c r="T30" s="33"/>
      <c r="U30" s="80"/>
    </row>
    <row r="31" spans="1:23" ht="18.75" customHeight="1" x14ac:dyDescent="0.25">
      <c r="A31" s="24"/>
      <c r="C31" s="801" t="s">
        <v>541</v>
      </c>
      <c r="D31" s="801"/>
      <c r="E31" s="198">
        <f>Q59+Q69+Q75+Q81+Q87+Q93+Q99</f>
        <v>0</v>
      </c>
      <c r="F31" s="48"/>
      <c r="G31" s="801" t="s">
        <v>539</v>
      </c>
      <c r="H31" s="801"/>
      <c r="I31" s="801"/>
      <c r="J31" s="801"/>
      <c r="K31" s="802"/>
      <c r="L31" s="802"/>
      <c r="M31" s="802"/>
      <c r="N31" s="312"/>
      <c r="O31" s="801" t="s">
        <v>97</v>
      </c>
      <c r="P31" s="801"/>
      <c r="Q31" s="798">
        <f>IFERROR(K31/E31,0)</f>
        <v>0</v>
      </c>
      <c r="R31" s="798"/>
      <c r="S31" s="798"/>
      <c r="T31" s="33"/>
      <c r="U31" s="80"/>
      <c r="W31" s="41"/>
    </row>
    <row r="32" spans="1:23" ht="5.0999999999999996" customHeight="1" x14ac:dyDescent="0.25">
      <c r="A32" s="26"/>
      <c r="B32" s="27"/>
      <c r="C32" s="27"/>
      <c r="D32" s="27"/>
      <c r="E32" s="27"/>
      <c r="F32" s="27"/>
      <c r="G32" s="27"/>
      <c r="H32" s="27"/>
      <c r="I32" s="27"/>
      <c r="J32" s="27"/>
      <c r="K32" s="27"/>
      <c r="L32" s="27"/>
      <c r="M32" s="27"/>
      <c r="N32" s="27"/>
      <c r="O32" s="27"/>
      <c r="P32" s="27"/>
      <c r="Q32" s="27"/>
      <c r="R32" s="27"/>
      <c r="S32" s="27"/>
      <c r="T32" s="28"/>
    </row>
    <row r="33" spans="1:20" ht="22.5" customHeight="1" x14ac:dyDescent="0.25">
      <c r="B33" s="315" t="s">
        <v>11</v>
      </c>
      <c r="C33" s="308" t="s">
        <v>199</v>
      </c>
      <c r="D33" s="3"/>
    </row>
    <row r="34" spans="1:20" ht="5.0999999999999996" customHeight="1" x14ac:dyDescent="0.25">
      <c r="A34" s="21"/>
      <c r="B34" s="22"/>
      <c r="C34" s="22"/>
      <c r="D34" s="22"/>
      <c r="E34" s="22"/>
      <c r="F34" s="22"/>
      <c r="G34" s="22"/>
      <c r="H34" s="22"/>
      <c r="I34" s="22"/>
      <c r="J34" s="22"/>
      <c r="K34" s="22"/>
      <c r="L34" s="22"/>
      <c r="M34" s="22"/>
      <c r="N34" s="22"/>
      <c r="O34" s="22"/>
      <c r="P34" s="22"/>
      <c r="Q34" s="22"/>
      <c r="R34" s="22"/>
      <c r="S34" s="22"/>
      <c r="T34" s="23"/>
    </row>
    <row r="35" spans="1:20" customFormat="1" ht="26.25" customHeight="1" x14ac:dyDescent="0.25">
      <c r="A35" s="153"/>
      <c r="C35" s="738" t="s">
        <v>332</v>
      </c>
      <c r="D35" s="738"/>
      <c r="E35" s="738"/>
      <c r="F35" s="738"/>
      <c r="G35" s="738"/>
      <c r="H35" s="738"/>
      <c r="I35" s="738"/>
      <c r="J35" s="738"/>
      <c r="K35" s="738"/>
      <c r="L35" s="738"/>
      <c r="M35" s="738"/>
      <c r="N35" s="738"/>
      <c r="O35" s="738"/>
      <c r="P35" s="738"/>
      <c r="Q35" s="738"/>
      <c r="R35" s="738"/>
      <c r="S35" s="738"/>
      <c r="T35" s="154"/>
    </row>
    <row r="36" spans="1:20" ht="22.5" customHeight="1" x14ac:dyDescent="0.25">
      <c r="A36" s="24"/>
      <c r="B36" s="318" t="s">
        <v>13</v>
      </c>
      <c r="C36" s="817" t="s">
        <v>168</v>
      </c>
      <c r="D36" s="817"/>
      <c r="E36" s="54"/>
      <c r="G36" s="318" t="s">
        <v>131</v>
      </c>
      <c r="H36" s="764" t="s">
        <v>109</v>
      </c>
      <c r="I36" s="764"/>
      <c r="J36" s="764"/>
      <c r="K36" s="728"/>
      <c r="L36" s="728"/>
      <c r="M36" s="728"/>
      <c r="N36" s="728"/>
      <c r="O36" s="728"/>
      <c r="P36" s="728"/>
      <c r="Q36" s="728"/>
      <c r="R36" s="728"/>
      <c r="S36" s="728"/>
      <c r="T36" s="25"/>
    </row>
    <row r="37" spans="1:20" ht="18.75" customHeight="1" x14ac:dyDescent="0.25">
      <c r="A37" s="24"/>
      <c r="B37" s="318" t="s">
        <v>133</v>
      </c>
      <c r="C37" s="759" t="s">
        <v>165</v>
      </c>
      <c r="D37" s="759"/>
      <c r="E37" s="54"/>
      <c r="G37" s="318" t="s">
        <v>134</v>
      </c>
      <c r="H37" s="791" t="s">
        <v>397</v>
      </c>
      <c r="I37" s="791"/>
      <c r="J37" s="791"/>
      <c r="K37" s="756"/>
      <c r="L37" s="756"/>
      <c r="M37" s="756"/>
      <c r="O37" s="318" t="s">
        <v>135</v>
      </c>
      <c r="P37" s="330" t="s">
        <v>490</v>
      </c>
      <c r="Q37" s="748"/>
      <c r="R37" s="748"/>
      <c r="S37" s="748"/>
      <c r="T37" s="25"/>
    </row>
    <row r="38" spans="1:20" ht="18.75" customHeight="1" x14ac:dyDescent="0.25">
      <c r="A38" s="24"/>
      <c r="B38" s="318" t="s">
        <v>441</v>
      </c>
      <c r="C38" s="814" t="s">
        <v>489</v>
      </c>
      <c r="D38" s="814"/>
      <c r="E38" s="190"/>
      <c r="G38" s="318" t="s">
        <v>443</v>
      </c>
      <c r="H38" s="762" t="s">
        <v>488</v>
      </c>
      <c r="I38" s="762"/>
      <c r="J38" s="762"/>
      <c r="K38" s="756"/>
      <c r="L38" s="756"/>
      <c r="M38" s="756"/>
      <c r="O38" s="318" t="s">
        <v>444</v>
      </c>
      <c r="P38" s="321" t="s">
        <v>487</v>
      </c>
      <c r="Q38" s="751"/>
      <c r="R38" s="751"/>
      <c r="S38" s="751"/>
      <c r="T38" s="25"/>
    </row>
    <row r="39" spans="1:20" ht="18.75" customHeight="1" x14ac:dyDescent="0.25">
      <c r="A39" s="24"/>
      <c r="B39" s="318" t="s">
        <v>442</v>
      </c>
      <c r="C39" s="338" t="s">
        <v>354</v>
      </c>
      <c r="D39" s="195"/>
      <c r="E39" s="54"/>
      <c r="G39" s="318" t="s">
        <v>486</v>
      </c>
      <c r="H39" s="790" t="s">
        <v>491</v>
      </c>
      <c r="I39" s="790"/>
      <c r="J39" s="790"/>
      <c r="K39" s="728"/>
      <c r="L39" s="728"/>
      <c r="M39" s="728"/>
      <c r="O39" s="36"/>
      <c r="P39" s="51"/>
      <c r="Q39" s="51"/>
      <c r="R39" s="51"/>
      <c r="S39" s="7"/>
      <c r="T39" s="25"/>
    </row>
    <row r="40" spans="1:20" ht="5.0999999999999996" customHeight="1" x14ac:dyDescent="0.25">
      <c r="A40" s="24"/>
      <c r="B40" s="318"/>
      <c r="C40" s="339"/>
      <c r="D40" s="49"/>
      <c r="E40" s="50"/>
      <c r="G40" s="36"/>
      <c r="H40" s="51"/>
      <c r="I40" s="51"/>
      <c r="J40" s="51"/>
      <c r="K40" s="51"/>
      <c r="L40" s="51"/>
      <c r="M40" s="7"/>
      <c r="O40" s="36"/>
      <c r="P40" s="51"/>
      <c r="Q40" s="51"/>
      <c r="R40" s="51"/>
      <c r="S40" s="7"/>
      <c r="T40" s="25"/>
    </row>
    <row r="41" spans="1:20" ht="18.75" customHeight="1" x14ac:dyDescent="0.25">
      <c r="A41" s="24"/>
      <c r="B41" s="318" t="s">
        <v>14</v>
      </c>
      <c r="C41" s="815" t="s">
        <v>546</v>
      </c>
      <c r="D41" s="815"/>
      <c r="E41" s="189"/>
      <c r="H41" s="818"/>
      <c r="I41" s="818"/>
      <c r="J41" s="818"/>
      <c r="K41" s="818"/>
      <c r="L41" s="818"/>
      <c r="M41" s="818"/>
      <c r="T41" s="25"/>
    </row>
    <row r="42" spans="1:20" ht="18.75" customHeight="1" x14ac:dyDescent="0.25">
      <c r="A42" s="24"/>
      <c r="B42" s="318" t="s">
        <v>138</v>
      </c>
      <c r="C42" s="816" t="s">
        <v>165</v>
      </c>
      <c r="D42" s="816"/>
      <c r="E42" s="55"/>
      <c r="G42" s="318" t="s">
        <v>139</v>
      </c>
      <c r="H42" s="334" t="s">
        <v>158</v>
      </c>
      <c r="I42" s="184"/>
      <c r="J42" s="44"/>
      <c r="K42" s="770"/>
      <c r="L42" s="770"/>
      <c r="M42" s="770"/>
      <c r="O42" s="318" t="s">
        <v>152</v>
      </c>
      <c r="P42" s="316" t="s">
        <v>169</v>
      </c>
      <c r="Q42" s="728"/>
      <c r="R42" s="728"/>
      <c r="S42" s="728"/>
      <c r="T42" s="25"/>
    </row>
    <row r="43" spans="1:20" ht="18.75" customHeight="1" x14ac:dyDescent="0.25">
      <c r="A43" s="24"/>
      <c r="B43" s="318" t="s">
        <v>445</v>
      </c>
      <c r="C43" s="762" t="s">
        <v>382</v>
      </c>
      <c r="D43" s="762"/>
      <c r="E43" s="193"/>
      <c r="G43" s="318" t="s">
        <v>447</v>
      </c>
      <c r="H43" s="316" t="s">
        <v>171</v>
      </c>
      <c r="I43" s="37"/>
      <c r="J43" s="20"/>
      <c r="K43" s="821"/>
      <c r="L43" s="821"/>
      <c r="M43" s="821"/>
      <c r="N43" s="32"/>
      <c r="O43" s="318" t="s">
        <v>448</v>
      </c>
      <c r="P43" s="332" t="s">
        <v>170</v>
      </c>
      <c r="Q43" s="748"/>
      <c r="R43" s="748"/>
      <c r="S43" s="748"/>
      <c r="T43" s="25"/>
    </row>
    <row r="44" spans="1:20" ht="18.75" customHeight="1" x14ac:dyDescent="0.25">
      <c r="A44" s="24"/>
      <c r="B44" s="318" t="s">
        <v>446</v>
      </c>
      <c r="C44" s="822" t="s">
        <v>157</v>
      </c>
      <c r="D44" s="822"/>
      <c r="E44" s="56"/>
      <c r="G44" s="36"/>
      <c r="H44" s="823"/>
      <c r="I44" s="823"/>
      <c r="J44" s="823"/>
      <c r="K44" s="820"/>
      <c r="L44" s="51"/>
      <c r="O44" s="36"/>
      <c r="P44" s="823"/>
      <c r="Q44" s="820"/>
      <c r="R44" s="51"/>
      <c r="T44" s="25"/>
    </row>
    <row r="45" spans="1:20" ht="5.0999999999999996" customHeight="1" x14ac:dyDescent="0.25">
      <c r="A45" s="24"/>
      <c r="B45" s="36"/>
      <c r="C45" s="310"/>
      <c r="D45" s="51"/>
      <c r="E45" s="7"/>
      <c r="G45" s="36"/>
      <c r="H45" s="51"/>
      <c r="I45" s="51"/>
      <c r="J45" s="51"/>
      <c r="K45" s="51"/>
      <c r="L45" s="51"/>
      <c r="O45" s="36"/>
      <c r="P45" s="51"/>
      <c r="Q45" s="51"/>
      <c r="R45" s="51"/>
      <c r="T45" s="25"/>
    </row>
    <row r="46" spans="1:20" ht="18.75" customHeight="1" x14ac:dyDescent="0.25">
      <c r="A46" s="24"/>
      <c r="B46" s="318" t="s">
        <v>16</v>
      </c>
      <c r="C46" s="817" t="s">
        <v>181</v>
      </c>
      <c r="D46" s="817"/>
      <c r="E46" s="54"/>
      <c r="G46" s="318" t="s">
        <v>21</v>
      </c>
      <c r="H46" s="815" t="s">
        <v>172</v>
      </c>
      <c r="I46" s="815"/>
      <c r="J46" s="815"/>
      <c r="K46" s="750"/>
      <c r="L46" s="750"/>
      <c r="M46" s="750"/>
      <c r="N46" s="32"/>
      <c r="O46" s="318" t="s">
        <v>41</v>
      </c>
      <c r="P46" s="340" t="s">
        <v>477</v>
      </c>
      <c r="Q46" s="819"/>
      <c r="R46" s="819"/>
      <c r="S46" s="819"/>
      <c r="T46" s="25"/>
    </row>
    <row r="47" spans="1:20" ht="5.0999999999999996" customHeight="1" x14ac:dyDescent="0.25">
      <c r="A47" s="24"/>
      <c r="B47" s="36"/>
      <c r="C47" s="52"/>
      <c r="D47" s="52"/>
      <c r="E47" s="7"/>
      <c r="G47" s="36"/>
      <c r="H47" s="51"/>
      <c r="I47" s="51"/>
      <c r="J47" s="51"/>
      <c r="K47" s="51"/>
      <c r="L47" s="51"/>
      <c r="O47" s="36"/>
      <c r="P47" s="51"/>
      <c r="Q47" s="51"/>
      <c r="R47" s="51"/>
      <c r="T47" s="25"/>
    </row>
    <row r="48" spans="1:20" ht="18.75" customHeight="1" x14ac:dyDescent="0.25">
      <c r="A48" s="24"/>
      <c r="B48" s="318" t="s">
        <v>42</v>
      </c>
      <c r="C48" s="764" t="s">
        <v>173</v>
      </c>
      <c r="D48" s="764"/>
      <c r="E48" s="244"/>
      <c r="G48" s="36"/>
      <c r="H48" s="39"/>
      <c r="I48" s="39"/>
      <c r="M48" s="7"/>
      <c r="N48" s="32"/>
      <c r="O48" s="36"/>
      <c r="P48" s="820"/>
      <c r="Q48" s="820"/>
      <c r="R48" s="51"/>
      <c r="S48" s="7"/>
      <c r="T48" s="25"/>
    </row>
    <row r="49" spans="1:21" ht="3.75" customHeight="1" x14ac:dyDescent="0.25">
      <c r="A49" s="24"/>
      <c r="B49" s="36"/>
      <c r="C49" s="51"/>
      <c r="D49" s="51"/>
      <c r="E49" s="7"/>
      <c r="G49" s="36"/>
      <c r="H49" s="39"/>
      <c r="I49" s="39"/>
      <c r="M49" s="7"/>
      <c r="N49" s="32"/>
      <c r="O49" s="36"/>
      <c r="P49" s="51"/>
      <c r="Q49" s="51"/>
      <c r="R49" s="51"/>
      <c r="S49" s="7"/>
      <c r="T49" s="25"/>
    </row>
    <row r="50" spans="1:21" ht="22.5" customHeight="1" x14ac:dyDescent="0.25">
      <c r="A50" s="24"/>
      <c r="B50" s="314" t="s">
        <v>398</v>
      </c>
      <c r="C50" s="793" t="s">
        <v>399</v>
      </c>
      <c r="D50" s="793"/>
      <c r="E50" s="793"/>
      <c r="F50" s="793"/>
      <c r="G50" s="793"/>
      <c r="H50" s="793"/>
      <c r="I50" s="793"/>
      <c r="J50" s="793"/>
      <c r="K50" s="793"/>
      <c r="L50" s="793"/>
      <c r="M50" s="793"/>
      <c r="N50" s="793"/>
      <c r="O50" s="793"/>
      <c r="P50" s="793"/>
      <c r="Q50" s="793"/>
      <c r="R50" s="793"/>
      <c r="S50" s="793"/>
      <c r="T50" s="25"/>
    </row>
    <row r="51" spans="1:21" ht="5.0999999999999996" customHeight="1" x14ac:dyDescent="0.25">
      <c r="A51" s="26"/>
      <c r="B51" s="211"/>
      <c r="C51" s="212"/>
      <c r="D51" s="212"/>
      <c r="E51" s="27"/>
      <c r="F51" s="27"/>
      <c r="G51" s="27"/>
      <c r="H51" s="27"/>
      <c r="I51" s="27"/>
      <c r="J51" s="27"/>
      <c r="K51" s="27"/>
      <c r="L51" s="27"/>
      <c r="M51" s="27"/>
      <c r="N51" s="27"/>
      <c r="O51" s="27"/>
      <c r="P51" s="27"/>
      <c r="Q51" s="27"/>
      <c r="R51" s="27"/>
      <c r="S51" s="27"/>
      <c r="T51" s="28"/>
    </row>
    <row r="52" spans="1:21" ht="22.5" customHeight="1" x14ac:dyDescent="0.25">
      <c r="B52" s="315" t="s">
        <v>45</v>
      </c>
      <c r="C52" s="777" t="s">
        <v>201</v>
      </c>
      <c r="D52" s="777"/>
      <c r="E52" s="777"/>
      <c r="F52" s="777"/>
    </row>
    <row r="53" spans="1:21" ht="5.0999999999999996" customHeight="1" x14ac:dyDescent="0.25">
      <c r="A53" s="21"/>
      <c r="B53" s="30"/>
      <c r="C53" s="31"/>
      <c r="D53" s="31"/>
      <c r="E53" s="22"/>
      <c r="F53" s="22"/>
      <c r="G53" s="22"/>
      <c r="H53" s="22"/>
      <c r="I53" s="22"/>
      <c r="J53" s="22"/>
      <c r="K53" s="22"/>
      <c r="L53" s="22"/>
      <c r="M53" s="22"/>
      <c r="N53" s="22"/>
      <c r="O53" s="22"/>
      <c r="P53" s="22"/>
      <c r="Q53" s="22"/>
      <c r="R53" s="22"/>
      <c r="S53" s="22"/>
      <c r="T53" s="23"/>
    </row>
    <row r="54" spans="1:21" customFormat="1" ht="60" customHeight="1" x14ac:dyDescent="0.25">
      <c r="A54" s="153"/>
      <c r="C54" s="738" t="s">
        <v>478</v>
      </c>
      <c r="D54" s="738"/>
      <c r="E54" s="738"/>
      <c r="F54" s="738"/>
      <c r="G54" s="738"/>
      <c r="H54" s="738"/>
      <c r="I54" s="738"/>
      <c r="J54" s="738"/>
      <c r="K54" s="738"/>
      <c r="L54" s="738"/>
      <c r="M54" s="738"/>
      <c r="N54" s="738"/>
      <c r="O54" s="738"/>
      <c r="P54" s="738"/>
      <c r="Q54" s="738"/>
      <c r="R54" s="738"/>
      <c r="S54" s="738"/>
      <c r="T54" s="154"/>
    </row>
    <row r="55" spans="1:21" ht="18.75" customHeight="1" x14ac:dyDescent="0.25">
      <c r="A55" s="24"/>
      <c r="B55" s="318" t="s">
        <v>47</v>
      </c>
      <c r="C55" s="764" t="s">
        <v>349</v>
      </c>
      <c r="D55" s="764"/>
      <c r="E55" s="728"/>
      <c r="F55" s="728"/>
      <c r="G55" s="728"/>
      <c r="H55" s="728"/>
      <c r="I55" s="7"/>
      <c r="J55" s="318" t="s">
        <v>49</v>
      </c>
      <c r="K55" s="764" t="s">
        <v>100</v>
      </c>
      <c r="L55" s="764"/>
      <c r="M55" s="764"/>
      <c r="N55" s="827"/>
      <c r="O55" s="770"/>
      <c r="P55" s="770"/>
      <c r="Q55" s="770"/>
      <c r="R55" s="770"/>
      <c r="S55" s="770"/>
      <c r="T55" s="25"/>
    </row>
    <row r="56" spans="1:21" ht="18.75" customHeight="1" x14ac:dyDescent="0.25">
      <c r="A56" s="24"/>
      <c r="B56" s="318" t="s">
        <v>50</v>
      </c>
      <c r="C56" s="790" t="s">
        <v>350</v>
      </c>
      <c r="D56" s="790"/>
      <c r="E56" s="187"/>
      <c r="G56" s="318" t="s">
        <v>76</v>
      </c>
      <c r="H56" s="817" t="s">
        <v>351</v>
      </c>
      <c r="I56" s="817"/>
      <c r="J56" s="817"/>
      <c r="K56" s="821"/>
      <c r="L56" s="821"/>
      <c r="M56" s="821"/>
      <c r="O56" s="318" t="s">
        <v>82</v>
      </c>
      <c r="P56" s="330" t="s">
        <v>352</v>
      </c>
      <c r="Q56" s="821"/>
      <c r="R56" s="821"/>
      <c r="S56" s="821"/>
      <c r="T56" s="25"/>
    </row>
    <row r="57" spans="1:21" ht="18.75" customHeight="1" x14ac:dyDescent="0.25">
      <c r="A57" s="24"/>
      <c r="B57" s="318" t="s">
        <v>85</v>
      </c>
      <c r="C57" s="791" t="s">
        <v>106</v>
      </c>
      <c r="D57" s="791"/>
      <c r="E57" s="194"/>
      <c r="G57" s="318" t="s">
        <v>128</v>
      </c>
      <c r="H57" s="824" t="s">
        <v>107</v>
      </c>
      <c r="I57" s="824"/>
      <c r="J57" s="824"/>
      <c r="K57" s="825"/>
      <c r="L57" s="825"/>
      <c r="M57" s="160"/>
      <c r="O57" s="36"/>
      <c r="P57" s="157"/>
      <c r="Q57" s="826"/>
      <c r="R57" s="826"/>
      <c r="S57" s="826"/>
      <c r="T57" s="25"/>
    </row>
    <row r="58" spans="1:21" ht="18.75" customHeight="1" x14ac:dyDescent="0.25">
      <c r="A58" s="24"/>
      <c r="B58" s="318" t="s">
        <v>200</v>
      </c>
      <c r="C58" s="824" t="s">
        <v>519</v>
      </c>
      <c r="D58" s="824"/>
      <c r="E58" s="181"/>
      <c r="F58" s="20"/>
      <c r="G58" s="145"/>
      <c r="H58" s="179"/>
      <c r="I58" s="158"/>
      <c r="J58" s="341" t="s">
        <v>356</v>
      </c>
      <c r="K58" s="828" t="s">
        <v>520</v>
      </c>
      <c r="L58" s="828"/>
      <c r="M58" s="828"/>
      <c r="N58" s="828"/>
      <c r="O58" s="828"/>
      <c r="P58" s="159"/>
      <c r="Q58" s="832"/>
      <c r="R58" s="832"/>
      <c r="S58" s="832"/>
      <c r="T58" s="25"/>
    </row>
    <row r="59" spans="1:21" ht="18.75" customHeight="1" x14ac:dyDescent="0.25">
      <c r="A59" s="24"/>
      <c r="B59" s="318" t="s">
        <v>357</v>
      </c>
      <c r="C59" s="319" t="s">
        <v>521</v>
      </c>
      <c r="D59" s="188"/>
      <c r="E59" s="182"/>
      <c r="F59" s="20"/>
      <c r="G59" s="145"/>
      <c r="H59" s="180"/>
      <c r="I59" s="51"/>
      <c r="J59" s="318" t="s">
        <v>358</v>
      </c>
      <c r="K59" s="795" t="s">
        <v>542</v>
      </c>
      <c r="L59" s="795"/>
      <c r="M59" s="795"/>
      <c r="N59" s="795"/>
      <c r="O59" s="795"/>
      <c r="P59" s="795"/>
      <c r="Q59" s="829"/>
      <c r="R59" s="829"/>
      <c r="S59" s="829"/>
      <c r="T59" s="25"/>
    </row>
    <row r="60" spans="1:21" ht="5.0999999999999996" customHeight="1" x14ac:dyDescent="0.25">
      <c r="A60" s="26"/>
      <c r="B60" s="27"/>
      <c r="C60" s="27"/>
      <c r="D60" s="27"/>
      <c r="E60" s="27"/>
      <c r="F60" s="27"/>
      <c r="G60" s="27"/>
      <c r="H60" s="27"/>
      <c r="I60" s="27"/>
      <c r="J60" s="27"/>
      <c r="K60" s="27"/>
      <c r="L60" s="27"/>
      <c r="M60" s="27"/>
      <c r="N60" s="27"/>
      <c r="O60" s="27"/>
      <c r="P60" s="27"/>
      <c r="Q60" s="27"/>
      <c r="R60" s="27"/>
      <c r="S60" s="27"/>
      <c r="T60" s="28"/>
    </row>
    <row r="61" spans="1:21" s="1" customFormat="1" ht="14.25" customHeight="1" x14ac:dyDescent="0.2">
      <c r="B61" s="718" t="s">
        <v>379</v>
      </c>
      <c r="C61" s="718"/>
      <c r="D61" s="718"/>
      <c r="E61" s="718"/>
      <c r="F61" s="718"/>
      <c r="G61" s="718"/>
      <c r="H61" s="718"/>
      <c r="I61" s="718"/>
      <c r="J61" s="718"/>
      <c r="K61" s="718"/>
      <c r="L61" s="718"/>
      <c r="M61" s="718"/>
      <c r="N61" s="718"/>
      <c r="O61" s="718"/>
      <c r="P61" s="718"/>
      <c r="Q61" s="718"/>
      <c r="R61" s="718"/>
      <c r="S61" s="718"/>
      <c r="T61" s="42"/>
      <c r="U61" s="43"/>
    </row>
    <row r="62" spans="1:21" ht="21.75" customHeight="1" x14ac:dyDescent="0.25">
      <c r="B62" s="315" t="s">
        <v>45</v>
      </c>
      <c r="C62" s="777" t="s">
        <v>241</v>
      </c>
      <c r="D62" s="777"/>
      <c r="E62" s="777"/>
      <c r="F62" s="777"/>
    </row>
    <row r="63" spans="1:21" ht="5.0999999999999996" customHeight="1" x14ac:dyDescent="0.25">
      <c r="A63" s="21"/>
      <c r="B63" s="30"/>
      <c r="C63" s="31"/>
      <c r="D63" s="31"/>
      <c r="E63" s="22"/>
      <c r="F63" s="22"/>
      <c r="G63" s="22"/>
      <c r="H63" s="22"/>
      <c r="I63" s="22"/>
      <c r="J63" s="22"/>
      <c r="K63" s="22"/>
      <c r="L63" s="22"/>
      <c r="M63" s="22"/>
      <c r="N63" s="22"/>
      <c r="O63" s="22"/>
      <c r="P63" s="22"/>
      <c r="Q63" s="22"/>
      <c r="R63" s="22"/>
      <c r="S63" s="22"/>
      <c r="T63" s="23"/>
    </row>
    <row r="64" spans="1:21" customFormat="1" ht="22.5" customHeight="1" x14ac:dyDescent="0.25">
      <c r="A64" s="153"/>
      <c r="C64" s="738" t="s">
        <v>368</v>
      </c>
      <c r="D64" s="738"/>
      <c r="E64" s="738"/>
      <c r="F64" s="738"/>
      <c r="G64" s="738"/>
      <c r="H64" s="738"/>
      <c r="I64" s="738"/>
      <c r="J64" s="738"/>
      <c r="K64" s="738"/>
      <c r="L64" s="738"/>
      <c r="M64" s="738"/>
      <c r="N64" s="738"/>
      <c r="O64" s="738"/>
      <c r="P64" s="738"/>
      <c r="Q64" s="738"/>
      <c r="R64" s="738"/>
      <c r="S64" s="738"/>
      <c r="T64" s="154"/>
    </row>
    <row r="65" spans="1:20" ht="18.75" customHeight="1" x14ac:dyDescent="0.25">
      <c r="A65" s="24"/>
      <c r="B65" s="318" t="s">
        <v>47</v>
      </c>
      <c r="C65" s="764" t="s">
        <v>349</v>
      </c>
      <c r="D65" s="764"/>
      <c r="E65" s="728"/>
      <c r="F65" s="728"/>
      <c r="G65" s="728"/>
      <c r="H65" s="728"/>
      <c r="I65" s="7"/>
      <c r="J65" s="318" t="s">
        <v>49</v>
      </c>
      <c r="K65" s="764" t="s">
        <v>100</v>
      </c>
      <c r="L65" s="764"/>
      <c r="M65" s="764"/>
      <c r="N65" s="827"/>
      <c r="O65" s="770"/>
      <c r="P65" s="770"/>
      <c r="Q65" s="770"/>
      <c r="R65" s="770"/>
      <c r="S65" s="770"/>
      <c r="T65" s="25"/>
    </row>
    <row r="66" spans="1:20" ht="18.75" customHeight="1" x14ac:dyDescent="0.25">
      <c r="A66" s="24"/>
      <c r="B66" s="318" t="s">
        <v>50</v>
      </c>
      <c r="C66" s="790" t="s">
        <v>350</v>
      </c>
      <c r="D66" s="790"/>
      <c r="E66" s="187"/>
      <c r="G66" s="318" t="s">
        <v>76</v>
      </c>
      <c r="H66" s="817" t="s">
        <v>351</v>
      </c>
      <c r="I66" s="817"/>
      <c r="J66" s="817"/>
      <c r="K66" s="821"/>
      <c r="L66" s="821"/>
      <c r="M66" s="821"/>
      <c r="O66" s="318" t="s">
        <v>82</v>
      </c>
      <c r="P66" s="330" t="s">
        <v>352</v>
      </c>
      <c r="Q66" s="821"/>
      <c r="R66" s="821"/>
      <c r="S66" s="821"/>
      <c r="T66" s="25"/>
    </row>
    <row r="67" spans="1:20" ht="18.75" customHeight="1" x14ac:dyDescent="0.25">
      <c r="A67" s="24"/>
      <c r="B67" s="318" t="s">
        <v>85</v>
      </c>
      <c r="C67" s="791" t="s">
        <v>106</v>
      </c>
      <c r="D67" s="791"/>
      <c r="E67" s="194"/>
      <c r="G67" s="318" t="s">
        <v>128</v>
      </c>
      <c r="H67" s="824" t="s">
        <v>107</v>
      </c>
      <c r="I67" s="824"/>
      <c r="J67" s="824"/>
      <c r="K67" s="825"/>
      <c r="L67" s="825"/>
      <c r="M67" s="160"/>
      <c r="O67" s="36"/>
      <c r="P67" s="157"/>
      <c r="Q67" s="826"/>
      <c r="R67" s="826"/>
      <c r="S67" s="826"/>
      <c r="T67" s="25"/>
    </row>
    <row r="68" spans="1:20" ht="18.75" customHeight="1" x14ac:dyDescent="0.25">
      <c r="A68" s="24"/>
      <c r="B68" s="318" t="s">
        <v>200</v>
      </c>
      <c r="C68" s="824" t="s">
        <v>519</v>
      </c>
      <c r="D68" s="824"/>
      <c r="E68" s="181"/>
      <c r="F68" s="20"/>
      <c r="G68" s="145"/>
      <c r="H68" s="179"/>
      <c r="I68" s="158"/>
      <c r="J68" s="341" t="s">
        <v>356</v>
      </c>
      <c r="K68" s="828" t="s">
        <v>285</v>
      </c>
      <c r="L68" s="828"/>
      <c r="M68" s="828"/>
      <c r="N68" s="828"/>
      <c r="O68" s="828"/>
      <c r="P68" s="159"/>
      <c r="Q68" s="832"/>
      <c r="R68" s="832"/>
      <c r="S68" s="832"/>
      <c r="T68" s="25"/>
    </row>
    <row r="69" spans="1:20" ht="18.75" customHeight="1" x14ac:dyDescent="0.25">
      <c r="A69" s="24"/>
      <c r="B69" s="318" t="s">
        <v>357</v>
      </c>
      <c r="C69" s="319" t="s">
        <v>521</v>
      </c>
      <c r="D69" s="188"/>
      <c r="E69" s="182"/>
      <c r="F69" s="20"/>
      <c r="G69" s="145"/>
      <c r="H69" s="180"/>
      <c r="I69" s="51"/>
      <c r="J69" s="318" t="s">
        <v>358</v>
      </c>
      <c r="K69" s="342" t="s">
        <v>360</v>
      </c>
      <c r="L69" s="197"/>
      <c r="M69" s="197"/>
      <c r="N69" s="192"/>
      <c r="O69" s="192"/>
      <c r="P69" s="192"/>
      <c r="Q69" s="829"/>
      <c r="R69" s="829"/>
      <c r="S69" s="829"/>
      <c r="T69" s="25"/>
    </row>
    <row r="70" spans="1:20" ht="7.5" customHeight="1" x14ac:dyDescent="0.25">
      <c r="A70" s="26"/>
      <c r="B70" s="343"/>
      <c r="C70" s="343"/>
      <c r="T70" s="25"/>
    </row>
    <row r="71" spans="1:20" ht="18.75" customHeight="1" x14ac:dyDescent="0.25">
      <c r="A71" s="24"/>
      <c r="B71" s="318" t="s">
        <v>47</v>
      </c>
      <c r="C71" s="764" t="s">
        <v>349</v>
      </c>
      <c r="D71" s="764"/>
      <c r="E71" s="728"/>
      <c r="F71" s="728"/>
      <c r="G71" s="728"/>
      <c r="H71" s="728"/>
      <c r="I71" s="7"/>
      <c r="J71" s="318" t="s">
        <v>49</v>
      </c>
      <c r="K71" s="764" t="s">
        <v>100</v>
      </c>
      <c r="L71" s="764"/>
      <c r="M71" s="764"/>
      <c r="N71" s="833"/>
      <c r="O71" s="770"/>
      <c r="P71" s="770"/>
      <c r="Q71" s="770"/>
      <c r="R71" s="770"/>
      <c r="S71" s="770"/>
      <c r="T71" s="25"/>
    </row>
    <row r="72" spans="1:20" ht="18.75" customHeight="1" x14ac:dyDescent="0.25">
      <c r="A72" s="24"/>
      <c r="B72" s="318" t="s">
        <v>50</v>
      </c>
      <c r="C72" s="790" t="s">
        <v>350</v>
      </c>
      <c r="D72" s="790"/>
      <c r="E72" s="187"/>
      <c r="G72" s="318" t="s">
        <v>76</v>
      </c>
      <c r="H72" s="817" t="s">
        <v>351</v>
      </c>
      <c r="I72" s="817"/>
      <c r="J72" s="817"/>
      <c r="K72" s="821"/>
      <c r="L72" s="821"/>
      <c r="M72" s="821"/>
      <c r="O72" s="318" t="s">
        <v>82</v>
      </c>
      <c r="P72" s="330" t="s">
        <v>352</v>
      </c>
      <c r="Q72" s="821"/>
      <c r="R72" s="821"/>
      <c r="S72" s="821"/>
      <c r="T72" s="25"/>
    </row>
    <row r="73" spans="1:20" ht="18.75" customHeight="1" x14ac:dyDescent="0.25">
      <c r="A73" s="24"/>
      <c r="B73" s="318" t="s">
        <v>85</v>
      </c>
      <c r="C73" s="791" t="s">
        <v>106</v>
      </c>
      <c r="D73" s="791"/>
      <c r="E73" s="194"/>
      <c r="G73" s="318" t="s">
        <v>128</v>
      </c>
      <c r="H73" s="824" t="s">
        <v>107</v>
      </c>
      <c r="I73" s="824"/>
      <c r="J73" s="824"/>
      <c r="K73" s="825"/>
      <c r="L73" s="825"/>
      <c r="M73" s="160"/>
      <c r="O73" s="36"/>
      <c r="P73" s="157"/>
      <c r="Q73" s="826"/>
      <c r="R73" s="826"/>
      <c r="S73" s="826"/>
      <c r="T73" s="25"/>
    </row>
    <row r="74" spans="1:20" ht="18.75" customHeight="1" x14ac:dyDescent="0.25">
      <c r="A74" s="24"/>
      <c r="B74" s="318" t="s">
        <v>200</v>
      </c>
      <c r="C74" s="824" t="s">
        <v>519</v>
      </c>
      <c r="D74" s="824"/>
      <c r="E74" s="181"/>
      <c r="F74" s="20"/>
      <c r="G74" s="145"/>
      <c r="H74" s="179"/>
      <c r="I74" s="158"/>
      <c r="J74" s="341" t="s">
        <v>356</v>
      </c>
      <c r="K74" s="828" t="s">
        <v>285</v>
      </c>
      <c r="L74" s="828"/>
      <c r="M74" s="828"/>
      <c r="N74" s="828"/>
      <c r="O74" s="828"/>
      <c r="P74" s="159"/>
      <c r="Q74" s="832"/>
      <c r="R74" s="832"/>
      <c r="S74" s="832"/>
      <c r="T74" s="25"/>
    </row>
    <row r="75" spans="1:20" ht="18.75" customHeight="1" x14ac:dyDescent="0.25">
      <c r="A75" s="24"/>
      <c r="B75" s="318" t="s">
        <v>357</v>
      </c>
      <c r="C75" s="319" t="s">
        <v>521</v>
      </c>
      <c r="D75" s="188"/>
      <c r="E75" s="182"/>
      <c r="F75" s="20"/>
      <c r="G75" s="145"/>
      <c r="H75" s="180"/>
      <c r="I75" s="51"/>
      <c r="J75" s="318" t="s">
        <v>358</v>
      </c>
      <c r="K75" s="795" t="s">
        <v>360</v>
      </c>
      <c r="L75" s="795"/>
      <c r="M75" s="795"/>
      <c r="N75" s="795"/>
      <c r="O75" s="795"/>
      <c r="P75" s="795"/>
      <c r="Q75" s="829"/>
      <c r="R75" s="829"/>
      <c r="S75" s="829"/>
      <c r="T75" s="25"/>
    </row>
    <row r="76" spans="1:20" ht="7.5" customHeight="1" x14ac:dyDescent="0.25">
      <c r="A76" s="26"/>
      <c r="T76" s="25"/>
    </row>
    <row r="77" spans="1:20" ht="18.75" customHeight="1" x14ac:dyDescent="0.25">
      <c r="A77" s="24"/>
      <c r="B77" s="318" t="s">
        <v>47</v>
      </c>
      <c r="C77" s="764" t="s">
        <v>349</v>
      </c>
      <c r="D77" s="764"/>
      <c r="E77" s="728"/>
      <c r="F77" s="728"/>
      <c r="G77" s="728"/>
      <c r="H77" s="728"/>
      <c r="I77" s="7"/>
      <c r="J77" s="318" t="s">
        <v>49</v>
      </c>
      <c r="K77" s="764" t="s">
        <v>100</v>
      </c>
      <c r="L77" s="764"/>
      <c r="M77" s="764"/>
      <c r="N77" s="833"/>
      <c r="O77" s="770"/>
      <c r="P77" s="770"/>
      <c r="Q77" s="770"/>
      <c r="R77" s="770"/>
      <c r="S77" s="770"/>
      <c r="T77" s="25"/>
    </row>
    <row r="78" spans="1:20" ht="18.75" customHeight="1" x14ac:dyDescent="0.25">
      <c r="A78" s="24"/>
      <c r="B78" s="318" t="s">
        <v>50</v>
      </c>
      <c r="C78" s="790" t="s">
        <v>350</v>
      </c>
      <c r="D78" s="790"/>
      <c r="E78" s="187"/>
      <c r="G78" s="318" t="s">
        <v>76</v>
      </c>
      <c r="H78" s="817" t="s">
        <v>351</v>
      </c>
      <c r="I78" s="817"/>
      <c r="J78" s="817"/>
      <c r="K78" s="821"/>
      <c r="L78" s="821"/>
      <c r="M78" s="821"/>
      <c r="O78" s="318" t="s">
        <v>82</v>
      </c>
      <c r="P78" s="330" t="s">
        <v>352</v>
      </c>
      <c r="Q78" s="821"/>
      <c r="R78" s="821"/>
      <c r="S78" s="821"/>
      <c r="T78" s="25"/>
    </row>
    <row r="79" spans="1:20" ht="18.75" customHeight="1" x14ac:dyDescent="0.25">
      <c r="A79" s="24"/>
      <c r="B79" s="318" t="s">
        <v>85</v>
      </c>
      <c r="C79" s="791" t="s">
        <v>106</v>
      </c>
      <c r="D79" s="791"/>
      <c r="E79" s="194"/>
      <c r="G79" s="318" t="s">
        <v>128</v>
      </c>
      <c r="H79" s="824" t="s">
        <v>107</v>
      </c>
      <c r="I79" s="824"/>
      <c r="J79" s="824"/>
      <c r="K79" s="825"/>
      <c r="L79" s="825"/>
      <c r="M79" s="160"/>
      <c r="O79" s="36"/>
      <c r="P79" s="157"/>
      <c r="Q79" s="826"/>
      <c r="R79" s="826"/>
      <c r="S79" s="826"/>
      <c r="T79" s="25"/>
    </row>
    <row r="80" spans="1:20" ht="18.75" customHeight="1" x14ac:dyDescent="0.25">
      <c r="A80" s="24"/>
      <c r="B80" s="318" t="s">
        <v>200</v>
      </c>
      <c r="C80" s="824" t="s">
        <v>519</v>
      </c>
      <c r="D80" s="824"/>
      <c r="E80" s="181"/>
      <c r="F80" s="20"/>
      <c r="G80" s="145"/>
      <c r="H80" s="179"/>
      <c r="I80" s="158"/>
      <c r="J80" s="341" t="s">
        <v>356</v>
      </c>
      <c r="K80" s="828" t="s">
        <v>285</v>
      </c>
      <c r="L80" s="828"/>
      <c r="M80" s="828"/>
      <c r="N80" s="828"/>
      <c r="O80" s="828"/>
      <c r="P80" s="159"/>
      <c r="Q80" s="832"/>
      <c r="R80" s="832"/>
      <c r="S80" s="832"/>
      <c r="T80" s="25"/>
    </row>
    <row r="81" spans="1:20" ht="18.75" customHeight="1" x14ac:dyDescent="0.25">
      <c r="A81" s="24"/>
      <c r="B81" s="318" t="s">
        <v>357</v>
      </c>
      <c r="C81" s="319" t="s">
        <v>521</v>
      </c>
      <c r="D81" s="188"/>
      <c r="E81" s="182"/>
      <c r="F81" s="20"/>
      <c r="G81" s="145"/>
      <c r="H81" s="180"/>
      <c r="I81" s="51"/>
      <c r="J81" s="318" t="s">
        <v>358</v>
      </c>
      <c r="K81" s="342" t="s">
        <v>360</v>
      </c>
      <c r="L81" s="197"/>
      <c r="M81" s="197"/>
      <c r="N81" s="192"/>
      <c r="O81" s="192"/>
      <c r="P81" s="192"/>
      <c r="Q81" s="829"/>
      <c r="R81" s="829"/>
      <c r="S81" s="829"/>
      <c r="T81" s="25"/>
    </row>
    <row r="82" spans="1:20" ht="7.5" customHeight="1" x14ac:dyDescent="0.25">
      <c r="A82" s="26"/>
      <c r="T82" s="25"/>
    </row>
    <row r="83" spans="1:20" ht="18.75" customHeight="1" x14ac:dyDescent="0.25">
      <c r="A83" s="24"/>
      <c r="B83" s="318" t="s">
        <v>47</v>
      </c>
      <c r="C83" s="764" t="s">
        <v>349</v>
      </c>
      <c r="D83" s="764"/>
      <c r="E83" s="728"/>
      <c r="F83" s="728"/>
      <c r="G83" s="728"/>
      <c r="H83" s="728"/>
      <c r="I83" s="7"/>
      <c r="J83" s="318" t="s">
        <v>49</v>
      </c>
      <c r="K83" s="764" t="s">
        <v>100</v>
      </c>
      <c r="L83" s="764"/>
      <c r="M83" s="764"/>
      <c r="N83" s="833"/>
      <c r="O83" s="770"/>
      <c r="P83" s="770"/>
      <c r="Q83" s="770"/>
      <c r="R83" s="770"/>
      <c r="S83" s="770"/>
      <c r="T83" s="25"/>
    </row>
    <row r="84" spans="1:20" ht="18.75" customHeight="1" x14ac:dyDescent="0.25">
      <c r="A84" s="24"/>
      <c r="B84" s="318" t="s">
        <v>50</v>
      </c>
      <c r="C84" s="790" t="s">
        <v>350</v>
      </c>
      <c r="D84" s="790"/>
      <c r="E84" s="187"/>
      <c r="G84" s="318" t="s">
        <v>76</v>
      </c>
      <c r="H84" s="817" t="s">
        <v>351</v>
      </c>
      <c r="I84" s="817"/>
      <c r="J84" s="817"/>
      <c r="K84" s="821"/>
      <c r="L84" s="821"/>
      <c r="M84" s="821"/>
      <c r="O84" s="318" t="s">
        <v>82</v>
      </c>
      <c r="P84" s="330" t="s">
        <v>352</v>
      </c>
      <c r="Q84" s="821"/>
      <c r="R84" s="821"/>
      <c r="S84" s="821"/>
      <c r="T84" s="25"/>
    </row>
    <row r="85" spans="1:20" ht="18.75" customHeight="1" x14ac:dyDescent="0.25">
      <c r="A85" s="24"/>
      <c r="B85" s="318" t="s">
        <v>85</v>
      </c>
      <c r="C85" s="791" t="s">
        <v>106</v>
      </c>
      <c r="D85" s="791"/>
      <c r="E85" s="194"/>
      <c r="G85" s="318" t="s">
        <v>128</v>
      </c>
      <c r="H85" s="824" t="s">
        <v>107</v>
      </c>
      <c r="I85" s="824"/>
      <c r="J85" s="824"/>
      <c r="K85" s="825"/>
      <c r="L85" s="825"/>
      <c r="M85" s="160"/>
      <c r="O85" s="36"/>
      <c r="P85" s="157"/>
      <c r="Q85" s="826"/>
      <c r="R85" s="826"/>
      <c r="S85" s="826"/>
      <c r="T85" s="25"/>
    </row>
    <row r="86" spans="1:20" ht="18.75" customHeight="1" x14ac:dyDescent="0.25">
      <c r="A86" s="24"/>
      <c r="B86" s="318" t="s">
        <v>200</v>
      </c>
      <c r="C86" s="824" t="s">
        <v>519</v>
      </c>
      <c r="D86" s="824"/>
      <c r="E86" s="181"/>
      <c r="F86" s="20"/>
      <c r="G86" s="145"/>
      <c r="H86" s="179"/>
      <c r="I86" s="158"/>
      <c r="J86" s="341" t="s">
        <v>356</v>
      </c>
      <c r="K86" s="828" t="s">
        <v>285</v>
      </c>
      <c r="L86" s="828"/>
      <c r="M86" s="828"/>
      <c r="N86" s="828"/>
      <c r="O86" s="828"/>
      <c r="P86" s="159"/>
      <c r="Q86" s="832"/>
      <c r="R86" s="832"/>
      <c r="S86" s="832"/>
      <c r="T86" s="25"/>
    </row>
    <row r="87" spans="1:20" ht="18.75" customHeight="1" x14ac:dyDescent="0.25">
      <c r="A87" s="24"/>
      <c r="B87" s="318" t="s">
        <v>357</v>
      </c>
      <c r="C87" s="319" t="s">
        <v>521</v>
      </c>
      <c r="D87" s="188"/>
      <c r="E87" s="182"/>
      <c r="F87" s="20"/>
      <c r="G87" s="145"/>
      <c r="H87" s="180"/>
      <c r="I87" s="51"/>
      <c r="J87" s="318" t="s">
        <v>358</v>
      </c>
      <c r="K87" s="342" t="s">
        <v>360</v>
      </c>
      <c r="L87" s="197"/>
      <c r="M87" s="197"/>
      <c r="N87" s="192"/>
      <c r="O87" s="192"/>
      <c r="P87" s="192"/>
      <c r="Q87" s="829"/>
      <c r="R87" s="829"/>
      <c r="S87" s="829"/>
      <c r="T87" s="25"/>
    </row>
    <row r="88" spans="1:20" ht="7.5" customHeight="1" x14ac:dyDescent="0.25">
      <c r="A88" s="26"/>
      <c r="T88" s="25"/>
    </row>
    <row r="89" spans="1:20" ht="18.75" customHeight="1" x14ac:dyDescent="0.25">
      <c r="A89" s="24"/>
      <c r="B89" s="318" t="s">
        <v>47</v>
      </c>
      <c r="C89" s="764" t="s">
        <v>349</v>
      </c>
      <c r="D89" s="764"/>
      <c r="E89" s="728"/>
      <c r="F89" s="728"/>
      <c r="G89" s="728"/>
      <c r="H89" s="728"/>
      <c r="I89" s="7"/>
      <c r="J89" s="318" t="s">
        <v>49</v>
      </c>
      <c r="K89" s="764" t="s">
        <v>100</v>
      </c>
      <c r="L89" s="764"/>
      <c r="M89" s="764"/>
      <c r="N89" s="833"/>
      <c r="O89" s="770"/>
      <c r="P89" s="770"/>
      <c r="Q89" s="770"/>
      <c r="R89" s="770"/>
      <c r="S89" s="770"/>
      <c r="T89" s="25"/>
    </row>
    <row r="90" spans="1:20" ht="18.75" customHeight="1" x14ac:dyDescent="0.25">
      <c r="A90" s="24"/>
      <c r="B90" s="318" t="s">
        <v>50</v>
      </c>
      <c r="C90" s="790" t="s">
        <v>350</v>
      </c>
      <c r="D90" s="790"/>
      <c r="E90" s="187"/>
      <c r="G90" s="318" t="s">
        <v>76</v>
      </c>
      <c r="H90" s="817" t="s">
        <v>351</v>
      </c>
      <c r="I90" s="817"/>
      <c r="J90" s="817"/>
      <c r="K90" s="821"/>
      <c r="L90" s="821"/>
      <c r="M90" s="821"/>
      <c r="O90" s="318" t="s">
        <v>82</v>
      </c>
      <c r="P90" s="330" t="s">
        <v>352</v>
      </c>
      <c r="Q90" s="821"/>
      <c r="R90" s="821"/>
      <c r="S90" s="821"/>
      <c r="T90" s="25"/>
    </row>
    <row r="91" spans="1:20" ht="18.75" customHeight="1" x14ac:dyDescent="0.25">
      <c r="A91" s="24"/>
      <c r="B91" s="318" t="s">
        <v>85</v>
      </c>
      <c r="C91" s="791" t="s">
        <v>106</v>
      </c>
      <c r="D91" s="791"/>
      <c r="E91" s="194"/>
      <c r="G91" s="318" t="s">
        <v>128</v>
      </c>
      <c r="H91" s="824" t="s">
        <v>107</v>
      </c>
      <c r="I91" s="824"/>
      <c r="J91" s="824"/>
      <c r="K91" s="825"/>
      <c r="L91" s="825"/>
      <c r="M91" s="160"/>
      <c r="O91" s="36"/>
      <c r="P91" s="157"/>
      <c r="Q91" s="826"/>
      <c r="R91" s="826"/>
      <c r="S91" s="826"/>
      <c r="T91" s="25"/>
    </row>
    <row r="92" spans="1:20" ht="18.75" customHeight="1" x14ac:dyDescent="0.25">
      <c r="A92" s="24"/>
      <c r="B92" s="318" t="s">
        <v>200</v>
      </c>
      <c r="C92" s="824" t="s">
        <v>519</v>
      </c>
      <c r="D92" s="824"/>
      <c r="E92" s="181"/>
      <c r="F92" s="20"/>
      <c r="G92" s="145"/>
      <c r="H92" s="179"/>
      <c r="I92" s="158"/>
      <c r="J92" s="341" t="s">
        <v>356</v>
      </c>
      <c r="K92" s="828" t="s">
        <v>285</v>
      </c>
      <c r="L92" s="828"/>
      <c r="M92" s="828"/>
      <c r="N92" s="828"/>
      <c r="O92" s="828"/>
      <c r="P92" s="159"/>
      <c r="Q92" s="832"/>
      <c r="R92" s="832"/>
      <c r="S92" s="832"/>
      <c r="T92" s="25"/>
    </row>
    <row r="93" spans="1:20" ht="18.75" customHeight="1" x14ac:dyDescent="0.25">
      <c r="A93" s="24"/>
      <c r="B93" s="318" t="s">
        <v>357</v>
      </c>
      <c r="C93" s="319" t="s">
        <v>521</v>
      </c>
      <c r="D93" s="188"/>
      <c r="E93" s="182"/>
      <c r="F93" s="20"/>
      <c r="G93" s="145"/>
      <c r="H93" s="180"/>
      <c r="I93" s="51"/>
      <c r="J93" s="318" t="s">
        <v>358</v>
      </c>
      <c r="K93" s="342" t="s">
        <v>360</v>
      </c>
      <c r="L93" s="197"/>
      <c r="M93" s="197"/>
      <c r="N93" s="192"/>
      <c r="O93" s="192"/>
      <c r="P93" s="192"/>
      <c r="Q93" s="829"/>
      <c r="R93" s="829"/>
      <c r="S93" s="829"/>
      <c r="T93" s="25"/>
    </row>
    <row r="94" spans="1:20" ht="7.5" customHeight="1" x14ac:dyDescent="0.25">
      <c r="A94" s="26"/>
      <c r="C94" s="343"/>
      <c r="T94" s="25"/>
    </row>
    <row r="95" spans="1:20" ht="18.75" customHeight="1" x14ac:dyDescent="0.25">
      <c r="A95" s="24"/>
      <c r="B95" s="318" t="s">
        <v>47</v>
      </c>
      <c r="C95" s="764" t="s">
        <v>349</v>
      </c>
      <c r="D95" s="764"/>
      <c r="E95" s="728"/>
      <c r="F95" s="728"/>
      <c r="G95" s="728"/>
      <c r="H95" s="728"/>
      <c r="I95" s="7"/>
      <c r="J95" s="318" t="s">
        <v>49</v>
      </c>
      <c r="K95" s="764" t="s">
        <v>100</v>
      </c>
      <c r="L95" s="764"/>
      <c r="M95" s="764"/>
      <c r="N95" s="834"/>
      <c r="O95" s="770"/>
      <c r="P95" s="770"/>
      <c r="Q95" s="770"/>
      <c r="R95" s="770"/>
      <c r="S95" s="770"/>
      <c r="T95" s="25"/>
    </row>
    <row r="96" spans="1:20" ht="18.75" customHeight="1" x14ac:dyDescent="0.25">
      <c r="A96" s="24"/>
      <c r="B96" s="318" t="s">
        <v>50</v>
      </c>
      <c r="C96" s="790" t="s">
        <v>350</v>
      </c>
      <c r="D96" s="790"/>
      <c r="E96" s="187"/>
      <c r="G96" s="318" t="s">
        <v>76</v>
      </c>
      <c r="H96" s="817" t="s">
        <v>351</v>
      </c>
      <c r="I96" s="817"/>
      <c r="J96" s="817"/>
      <c r="K96" s="821"/>
      <c r="L96" s="821"/>
      <c r="M96" s="821"/>
      <c r="O96" s="318" t="s">
        <v>82</v>
      </c>
      <c r="P96" s="330" t="s">
        <v>352</v>
      </c>
      <c r="Q96" s="821"/>
      <c r="R96" s="821"/>
      <c r="S96" s="821"/>
      <c r="T96" s="25"/>
    </row>
    <row r="97" spans="1:21" ht="18.75" customHeight="1" x14ac:dyDescent="0.25">
      <c r="A97" s="24"/>
      <c r="B97" s="318" t="s">
        <v>85</v>
      </c>
      <c r="C97" s="791" t="s">
        <v>106</v>
      </c>
      <c r="D97" s="791"/>
      <c r="E97" s="194"/>
      <c r="G97" s="318" t="s">
        <v>128</v>
      </c>
      <c r="H97" s="824" t="s">
        <v>107</v>
      </c>
      <c r="I97" s="824"/>
      <c r="J97" s="824"/>
      <c r="K97" s="825"/>
      <c r="L97" s="825"/>
      <c r="M97" s="160"/>
      <c r="O97" s="36"/>
      <c r="P97" s="157"/>
      <c r="Q97" s="826"/>
      <c r="R97" s="826"/>
      <c r="S97" s="826"/>
      <c r="T97" s="25"/>
    </row>
    <row r="98" spans="1:21" ht="18.75" customHeight="1" x14ac:dyDescent="0.25">
      <c r="A98" s="24"/>
      <c r="B98" s="318" t="s">
        <v>200</v>
      </c>
      <c r="C98" s="824" t="s">
        <v>519</v>
      </c>
      <c r="D98" s="824"/>
      <c r="E98" s="181"/>
      <c r="F98" s="20"/>
      <c r="G98" s="145"/>
      <c r="H98" s="179"/>
      <c r="I98" s="158"/>
      <c r="J98" s="341" t="s">
        <v>356</v>
      </c>
      <c r="K98" s="828" t="s">
        <v>285</v>
      </c>
      <c r="L98" s="828"/>
      <c r="M98" s="828"/>
      <c r="N98" s="828"/>
      <c r="O98" s="828"/>
      <c r="P98" s="159"/>
      <c r="Q98" s="832"/>
      <c r="R98" s="832"/>
      <c r="S98" s="832"/>
      <c r="T98" s="25"/>
    </row>
    <row r="99" spans="1:21" ht="18.75" customHeight="1" x14ac:dyDescent="0.25">
      <c r="A99" s="24"/>
      <c r="B99" s="318" t="s">
        <v>357</v>
      </c>
      <c r="C99" s="319" t="s">
        <v>521</v>
      </c>
      <c r="D99" s="188"/>
      <c r="E99" s="182"/>
      <c r="F99" s="20"/>
      <c r="G99" s="145"/>
      <c r="H99" s="180"/>
      <c r="I99" s="51"/>
      <c r="J99" s="318" t="s">
        <v>358</v>
      </c>
      <c r="K99" s="342" t="s">
        <v>360</v>
      </c>
      <c r="L99" s="197"/>
      <c r="M99" s="197"/>
      <c r="N99" s="192"/>
      <c r="O99" s="192"/>
      <c r="P99" s="192"/>
      <c r="Q99" s="829"/>
      <c r="R99" s="829"/>
      <c r="S99" s="829"/>
      <c r="T99" s="25"/>
    </row>
    <row r="100" spans="1:21" ht="7.5" customHeight="1" x14ac:dyDescent="0.25">
      <c r="A100" s="26"/>
      <c r="T100" s="25"/>
    </row>
    <row r="101" spans="1:21" ht="5.0999999999999996" customHeight="1" x14ac:dyDescent="0.25">
      <c r="A101" s="26"/>
      <c r="B101" s="27"/>
      <c r="C101" s="27"/>
      <c r="D101" s="27"/>
      <c r="E101" s="27"/>
      <c r="F101" s="27"/>
      <c r="G101" s="27"/>
      <c r="H101" s="27"/>
      <c r="I101" s="27"/>
      <c r="J101" s="27"/>
      <c r="K101" s="27"/>
      <c r="L101" s="27"/>
      <c r="M101" s="27"/>
      <c r="N101" s="27"/>
      <c r="O101" s="27"/>
      <c r="P101" s="27"/>
      <c r="Q101" s="27"/>
      <c r="R101" s="27"/>
      <c r="S101" s="27"/>
      <c r="T101" s="28"/>
    </row>
    <row r="102" spans="1:21" s="1" customFormat="1" ht="21.95" customHeight="1" x14ac:dyDescent="0.2">
      <c r="B102" s="718" t="s">
        <v>379</v>
      </c>
      <c r="C102" s="718"/>
      <c r="D102" s="718"/>
      <c r="E102" s="718"/>
      <c r="F102" s="718"/>
      <c r="G102" s="718"/>
      <c r="H102" s="718"/>
      <c r="I102" s="718"/>
      <c r="J102" s="718"/>
      <c r="K102" s="718"/>
      <c r="L102" s="718"/>
      <c r="M102" s="718"/>
      <c r="N102" s="718"/>
      <c r="O102" s="718"/>
      <c r="P102" s="718"/>
      <c r="Q102" s="718"/>
      <c r="R102" s="718"/>
      <c r="S102" s="718"/>
      <c r="T102" s="42"/>
      <c r="U102" s="43"/>
    </row>
    <row r="105" spans="1:21" ht="30" hidden="1" customHeight="1" x14ac:dyDescent="0.25">
      <c r="B105" s="34"/>
      <c r="C105" s="830" t="s">
        <v>361</v>
      </c>
      <c r="D105" s="830"/>
      <c r="E105" s="830"/>
      <c r="F105" s="830"/>
    </row>
    <row r="106" spans="1:21" ht="21.95" hidden="1" customHeight="1" x14ac:dyDescent="0.25">
      <c r="C106" s="37" t="s">
        <v>362</v>
      </c>
      <c r="D106" s="831"/>
      <c r="E106" s="831"/>
      <c r="F106" s="831"/>
      <c r="G106" s="20"/>
      <c r="H106" s="159" t="e">
        <f>H58+H68+H74+H80+H86+H92+H98+#REF!</f>
        <v>#REF!</v>
      </c>
      <c r="K106" s="161" t="e">
        <f>H106-E22</f>
        <v>#REF!</v>
      </c>
    </row>
    <row r="107" spans="1:21" ht="21.95" hidden="1" customHeight="1" x14ac:dyDescent="0.25">
      <c r="C107" s="40" t="s">
        <v>363</v>
      </c>
      <c r="D107" s="162"/>
      <c r="E107" s="162"/>
      <c r="F107" s="162"/>
      <c r="G107" s="162"/>
      <c r="H107" s="163" t="e">
        <f>Q58+Q68+Q74+Q80+Q86+Q92+Q98+#REF!</f>
        <v>#REF!</v>
      </c>
      <c r="K107" s="161" t="e">
        <f>H107-E25</f>
        <v>#REF!</v>
      </c>
    </row>
    <row r="108" spans="1:21" ht="21.95" hidden="1" customHeight="1" x14ac:dyDescent="0.25">
      <c r="C108" s="164" t="s">
        <v>364</v>
      </c>
      <c r="D108" s="165"/>
      <c r="E108" s="165"/>
      <c r="F108" s="165"/>
      <c r="G108" s="165"/>
      <c r="H108" s="166" t="e">
        <f>H59+H69+H75+H81+H87+H93+H99+#REF!</f>
        <v>#REF!</v>
      </c>
      <c r="K108" s="161" t="e">
        <f>H108-E28</f>
        <v>#REF!</v>
      </c>
    </row>
    <row r="109" spans="1:21" ht="21.95" hidden="1" customHeight="1" x14ac:dyDescent="0.25">
      <c r="C109" s="167" t="s">
        <v>365</v>
      </c>
      <c r="D109" s="168"/>
      <c r="E109" s="168"/>
      <c r="F109" s="168"/>
      <c r="G109" s="168"/>
      <c r="H109" s="169" t="e">
        <f>Q59+Q69+Q75+Q81+Q87+Q93+Q99+#REF!</f>
        <v>#REF!</v>
      </c>
      <c r="K109" s="161" t="e">
        <f>H109-E31</f>
        <v>#REF!</v>
      </c>
    </row>
    <row r="110" spans="1:21" ht="21.95" hidden="1" customHeight="1" x14ac:dyDescent="0.25"/>
  </sheetData>
  <sheetProtection algorithmName="SHA-512" hashValue="Nr8SptHKasy0+1Gzn+WjQqMwfdHLb5x5NuWSrsZNTXc+laA5eCwYvWkAWIgA530q+GBir2kUPuapThzwWll1Kw==" saltValue="uX1STaPFG8w8YBXZ5tisKw==" spinCount="100000" sheet="1" selectLockedCells="1"/>
  <mergeCells count="209">
    <mergeCell ref="Q99:S99"/>
    <mergeCell ref="Q93:S93"/>
    <mergeCell ref="H97:J97"/>
    <mergeCell ref="K97:L97"/>
    <mergeCell ref="Q97:S97"/>
    <mergeCell ref="C98:D98"/>
    <mergeCell ref="K98:O98"/>
    <mergeCell ref="Q98:S98"/>
    <mergeCell ref="C95:D95"/>
    <mergeCell ref="E95:H95"/>
    <mergeCell ref="K95:M95"/>
    <mergeCell ref="N95:S95"/>
    <mergeCell ref="C96:D96"/>
    <mergeCell ref="H96:J96"/>
    <mergeCell ref="K96:M96"/>
    <mergeCell ref="Q96:S96"/>
    <mergeCell ref="C97:D97"/>
    <mergeCell ref="C91:D91"/>
    <mergeCell ref="H91:J91"/>
    <mergeCell ref="K91:L91"/>
    <mergeCell ref="Q91:S91"/>
    <mergeCell ref="C92:D92"/>
    <mergeCell ref="K92:O92"/>
    <mergeCell ref="Q92:S92"/>
    <mergeCell ref="Q87:S87"/>
    <mergeCell ref="C89:D89"/>
    <mergeCell ref="E89:H89"/>
    <mergeCell ref="K89:M89"/>
    <mergeCell ref="N89:S89"/>
    <mergeCell ref="C90:D90"/>
    <mergeCell ref="H90:J90"/>
    <mergeCell ref="K90:M90"/>
    <mergeCell ref="Q90:S90"/>
    <mergeCell ref="C85:D85"/>
    <mergeCell ref="H85:J85"/>
    <mergeCell ref="K85:L85"/>
    <mergeCell ref="Q85:S85"/>
    <mergeCell ref="C86:D86"/>
    <mergeCell ref="K86:O86"/>
    <mergeCell ref="Q86:S86"/>
    <mergeCell ref="Q81:S81"/>
    <mergeCell ref="C83:D83"/>
    <mergeCell ref="E83:H83"/>
    <mergeCell ref="K83:M83"/>
    <mergeCell ref="N83:S83"/>
    <mergeCell ref="C84:D84"/>
    <mergeCell ref="H84:J84"/>
    <mergeCell ref="K84:M84"/>
    <mergeCell ref="Q84:S84"/>
    <mergeCell ref="C79:D79"/>
    <mergeCell ref="H79:J79"/>
    <mergeCell ref="K79:L79"/>
    <mergeCell ref="Q79:S79"/>
    <mergeCell ref="C80:D80"/>
    <mergeCell ref="K80:O80"/>
    <mergeCell ref="Q80:S80"/>
    <mergeCell ref="C77:D77"/>
    <mergeCell ref="E77:H77"/>
    <mergeCell ref="K77:M77"/>
    <mergeCell ref="N77:S77"/>
    <mergeCell ref="C78:D78"/>
    <mergeCell ref="H78:J78"/>
    <mergeCell ref="K78:M78"/>
    <mergeCell ref="Q78:S78"/>
    <mergeCell ref="H66:J66"/>
    <mergeCell ref="K66:M66"/>
    <mergeCell ref="Q66:S66"/>
    <mergeCell ref="C73:D73"/>
    <mergeCell ref="H73:J73"/>
    <mergeCell ref="K73:L73"/>
    <mergeCell ref="Q73:S73"/>
    <mergeCell ref="C74:D74"/>
    <mergeCell ref="K74:O74"/>
    <mergeCell ref="Q74:S74"/>
    <mergeCell ref="C71:D71"/>
    <mergeCell ref="E71:H71"/>
    <mergeCell ref="K71:M71"/>
    <mergeCell ref="N71:S71"/>
    <mergeCell ref="C72:D72"/>
    <mergeCell ref="H72:J72"/>
    <mergeCell ref="K72:M72"/>
    <mergeCell ref="Q72:S72"/>
    <mergeCell ref="K58:O58"/>
    <mergeCell ref="Q69:S69"/>
    <mergeCell ref="Q75:S75"/>
    <mergeCell ref="B102:S102"/>
    <mergeCell ref="C105:F105"/>
    <mergeCell ref="D106:F106"/>
    <mergeCell ref="C64:S64"/>
    <mergeCell ref="C65:D65"/>
    <mergeCell ref="B61:S61"/>
    <mergeCell ref="C62:F62"/>
    <mergeCell ref="C58:D58"/>
    <mergeCell ref="Q58:S58"/>
    <mergeCell ref="Q59:S59"/>
    <mergeCell ref="C67:D67"/>
    <mergeCell ref="H67:J67"/>
    <mergeCell ref="K67:L67"/>
    <mergeCell ref="Q67:S67"/>
    <mergeCell ref="C68:D68"/>
    <mergeCell ref="K68:O68"/>
    <mergeCell ref="Q68:S68"/>
    <mergeCell ref="E65:H65"/>
    <mergeCell ref="K65:M65"/>
    <mergeCell ref="N65:S65"/>
    <mergeCell ref="C66:D66"/>
    <mergeCell ref="C56:D56"/>
    <mergeCell ref="H56:J56"/>
    <mergeCell ref="K56:M56"/>
    <mergeCell ref="Q56:S56"/>
    <mergeCell ref="C57:D57"/>
    <mergeCell ref="H57:J57"/>
    <mergeCell ref="K57:L57"/>
    <mergeCell ref="Q57:S57"/>
    <mergeCell ref="C52:F52"/>
    <mergeCell ref="C54:S54"/>
    <mergeCell ref="C55:D55"/>
    <mergeCell ref="E55:H55"/>
    <mergeCell ref="K55:M55"/>
    <mergeCell ref="N55:S55"/>
    <mergeCell ref="C46:D46"/>
    <mergeCell ref="H46:J46"/>
    <mergeCell ref="K46:M46"/>
    <mergeCell ref="Q46:S46"/>
    <mergeCell ref="C48:D48"/>
    <mergeCell ref="P48:Q48"/>
    <mergeCell ref="C43:D43"/>
    <mergeCell ref="K43:M43"/>
    <mergeCell ref="Q43:S43"/>
    <mergeCell ref="C44:D44"/>
    <mergeCell ref="H44:K44"/>
    <mergeCell ref="P44:Q44"/>
    <mergeCell ref="C38:D38"/>
    <mergeCell ref="Q38:S38"/>
    <mergeCell ref="C41:D41"/>
    <mergeCell ref="C42:D42"/>
    <mergeCell ref="K42:M42"/>
    <mergeCell ref="Q42:S42"/>
    <mergeCell ref="C35:S35"/>
    <mergeCell ref="C36:D36"/>
    <mergeCell ref="C37:D37"/>
    <mergeCell ref="Q37:S37"/>
    <mergeCell ref="H39:J39"/>
    <mergeCell ref="K39:M39"/>
    <mergeCell ref="H38:J38"/>
    <mergeCell ref="K38:M38"/>
    <mergeCell ref="H37:J37"/>
    <mergeCell ref="K37:M37"/>
    <mergeCell ref="K36:S36"/>
    <mergeCell ref="H36:J36"/>
    <mergeCell ref="H41:M41"/>
    <mergeCell ref="C29:D29"/>
    <mergeCell ref="C30:D30"/>
    <mergeCell ref="C31:D31"/>
    <mergeCell ref="G31:J31"/>
    <mergeCell ref="K31:M31"/>
    <mergeCell ref="O31:P31"/>
    <mergeCell ref="Q31:S31"/>
    <mergeCell ref="C26:D26"/>
    <mergeCell ref="C27:D27"/>
    <mergeCell ref="C28:D28"/>
    <mergeCell ref="G28:J28"/>
    <mergeCell ref="K28:M28"/>
    <mergeCell ref="O28:P28"/>
    <mergeCell ref="Q28:S28"/>
    <mergeCell ref="B1:T1"/>
    <mergeCell ref="B2:S2"/>
    <mergeCell ref="B3:S3"/>
    <mergeCell ref="O4:S4"/>
    <mergeCell ref="C15:T15"/>
    <mergeCell ref="C18:D18"/>
    <mergeCell ref="C19:D19"/>
    <mergeCell ref="G19:J19"/>
    <mergeCell ref="K19:M19"/>
    <mergeCell ref="O19:P19"/>
    <mergeCell ref="Q19:S19"/>
    <mergeCell ref="C12:J12"/>
    <mergeCell ref="K12:M12"/>
    <mergeCell ref="O12:P12"/>
    <mergeCell ref="Q12:S12"/>
    <mergeCell ref="C13:J13"/>
    <mergeCell ref="Q14:R14"/>
    <mergeCell ref="J14:L14"/>
    <mergeCell ref="C7:S7"/>
    <mergeCell ref="C17:S17"/>
    <mergeCell ref="C50:S50"/>
    <mergeCell ref="K59:P59"/>
    <mergeCell ref="K75:P75"/>
    <mergeCell ref="C9:S9"/>
    <mergeCell ref="C10:J10"/>
    <mergeCell ref="K10:M10"/>
    <mergeCell ref="C11:J11"/>
    <mergeCell ref="K11:M11"/>
    <mergeCell ref="O11:P11"/>
    <mergeCell ref="Q11:S11"/>
    <mergeCell ref="Q22:S22"/>
    <mergeCell ref="C23:D23"/>
    <mergeCell ref="C24:D24"/>
    <mergeCell ref="C25:D25"/>
    <mergeCell ref="G25:J25"/>
    <mergeCell ref="K25:M25"/>
    <mergeCell ref="O25:P25"/>
    <mergeCell ref="Q25:S25"/>
    <mergeCell ref="C20:D20"/>
    <mergeCell ref="C21:D21"/>
    <mergeCell ref="C22:D22"/>
    <mergeCell ref="G22:J22"/>
    <mergeCell ref="K22:M22"/>
    <mergeCell ref="O22:P22"/>
  </mergeCells>
  <conditionalFormatting sqref="C9:S9">
    <cfRule type="containsBlanks" dxfId="71" priority="184">
      <formula>LEN(TRIM(C9))=0</formula>
    </cfRule>
  </conditionalFormatting>
  <conditionalFormatting sqref="E18:E19">
    <cfRule type="containsBlanks" dxfId="70" priority="17">
      <formula>LEN(TRIM(E18))=0</formula>
    </cfRule>
  </conditionalFormatting>
  <conditionalFormatting sqref="E21">
    <cfRule type="containsBlanks" dxfId="69" priority="198">
      <formula>LEN(TRIM(E21))=0</formula>
    </cfRule>
  </conditionalFormatting>
  <conditionalFormatting sqref="E24">
    <cfRule type="containsBlanks" dxfId="68" priority="196">
      <formula>LEN(TRIM(E24))=0</formula>
    </cfRule>
  </conditionalFormatting>
  <conditionalFormatting sqref="E27">
    <cfRule type="containsBlanks" dxfId="67" priority="194">
      <formula>LEN(TRIM(E27))=0</formula>
    </cfRule>
  </conditionalFormatting>
  <conditionalFormatting sqref="E30">
    <cfRule type="containsBlanks" dxfId="66" priority="192">
      <formula>LEN(TRIM(E30))=0</formula>
    </cfRule>
  </conditionalFormatting>
  <conditionalFormatting sqref="E36:E39">
    <cfRule type="containsBlanks" dxfId="65" priority="190">
      <formula>LEN(TRIM(E36))=0</formula>
    </cfRule>
  </conditionalFormatting>
  <conditionalFormatting sqref="E41:E44">
    <cfRule type="containsBlanks" dxfId="64" priority="187">
      <formula>LEN(TRIM(E41))=0</formula>
    </cfRule>
  </conditionalFormatting>
  <conditionalFormatting sqref="E46">
    <cfRule type="containsBlanks" dxfId="63" priority="186">
      <formula>LEN(TRIM(E46))=0</formula>
    </cfRule>
  </conditionalFormatting>
  <conditionalFormatting sqref="E48">
    <cfRule type="containsBlanks" dxfId="62" priority="185">
      <formula>LEN(TRIM(E48))=0</formula>
    </cfRule>
  </conditionalFormatting>
  <conditionalFormatting sqref="E55:E57">
    <cfRule type="containsBlanks" dxfId="61" priority="183">
      <formula>LEN(TRIM(E55))=0</formula>
    </cfRule>
  </conditionalFormatting>
  <conditionalFormatting sqref="E65:E67">
    <cfRule type="containsBlanks" dxfId="60" priority="123">
      <formula>LEN(TRIM(E65))=0</formula>
    </cfRule>
  </conditionalFormatting>
  <conditionalFormatting sqref="E71:E73">
    <cfRule type="containsBlanks" dxfId="59" priority="115">
      <formula>LEN(TRIM(E71))=0</formula>
    </cfRule>
  </conditionalFormatting>
  <conditionalFormatting sqref="E77:E79">
    <cfRule type="containsBlanks" dxfId="58" priority="107">
      <formula>LEN(TRIM(E77))=0</formula>
    </cfRule>
  </conditionalFormatting>
  <conditionalFormatting sqref="E83:E85">
    <cfRule type="containsBlanks" dxfId="57" priority="99">
      <formula>LEN(TRIM(E83))=0</formula>
    </cfRule>
  </conditionalFormatting>
  <conditionalFormatting sqref="E89:E91">
    <cfRule type="containsBlanks" dxfId="56" priority="91">
      <formula>LEN(TRIM(E89))=0</formula>
    </cfRule>
  </conditionalFormatting>
  <conditionalFormatting sqref="E95:E97">
    <cfRule type="containsBlanks" dxfId="55" priority="59">
      <formula>LEN(TRIM(E95))=0</formula>
    </cfRule>
  </conditionalFormatting>
  <conditionalFormatting sqref="H58:H59">
    <cfRule type="containsBlanks" dxfId="54" priority="126">
      <formula>LEN(TRIM(H58))=0</formula>
    </cfRule>
  </conditionalFormatting>
  <conditionalFormatting sqref="H68:H69">
    <cfRule type="containsBlanks" dxfId="53" priority="118">
      <formula>LEN(TRIM(H68))=0</formula>
    </cfRule>
  </conditionalFormatting>
  <conditionalFormatting sqref="H74:H75">
    <cfRule type="containsBlanks" dxfId="52" priority="110">
      <formula>LEN(TRIM(H74))=0</formula>
    </cfRule>
  </conditionalFormatting>
  <conditionalFormatting sqref="H80:H81">
    <cfRule type="containsBlanks" dxfId="51" priority="102">
      <formula>LEN(TRIM(H80))=0</formula>
    </cfRule>
  </conditionalFormatting>
  <conditionalFormatting sqref="H86:H87">
    <cfRule type="containsBlanks" dxfId="50" priority="94">
      <formula>LEN(TRIM(H86))=0</formula>
    </cfRule>
  </conditionalFormatting>
  <conditionalFormatting sqref="H92:H93">
    <cfRule type="containsBlanks" dxfId="49" priority="86">
      <formula>LEN(TRIM(H92))=0</formula>
    </cfRule>
  </conditionalFormatting>
  <conditionalFormatting sqref="H98:H99">
    <cfRule type="containsBlanks" dxfId="48" priority="54">
      <formula>LEN(TRIM(H98))=0</formula>
    </cfRule>
  </conditionalFormatting>
  <conditionalFormatting sqref="H41:M41">
    <cfRule type="containsBlanks" dxfId="47" priority="1">
      <formula>LEN(TRIM(H41))=0</formula>
    </cfRule>
  </conditionalFormatting>
  <conditionalFormatting sqref="J14:L14">
    <cfRule type="cellIs" dxfId="46" priority="33" operator="equal">
      <formula>0</formula>
    </cfRule>
  </conditionalFormatting>
  <conditionalFormatting sqref="K12">
    <cfRule type="containsBlanks" dxfId="45" priority="200">
      <formula>LEN(TRIM(K12))=0</formula>
    </cfRule>
  </conditionalFormatting>
  <conditionalFormatting sqref="K36">
    <cfRule type="containsBlanks" dxfId="44" priority="189">
      <formula>LEN(TRIM(K36))=0</formula>
    </cfRule>
  </conditionalFormatting>
  <conditionalFormatting sqref="K10:M11">
    <cfRule type="cellIs" dxfId="43" priority="34" operator="equal">
      <formula>0</formula>
    </cfRule>
  </conditionalFormatting>
  <conditionalFormatting sqref="K19:M19">
    <cfRule type="containsBlanks" dxfId="42" priority="16">
      <formula>LEN(TRIM(K19))=0</formula>
    </cfRule>
  </conditionalFormatting>
  <conditionalFormatting sqref="K22:M22">
    <cfRule type="containsBlanks" dxfId="41" priority="15">
      <formula>LEN(TRIM(K22))=0</formula>
    </cfRule>
  </conditionalFormatting>
  <conditionalFormatting sqref="K25:M25">
    <cfRule type="containsBlanks" dxfId="40" priority="195">
      <formula>LEN(TRIM(K25))=0</formula>
    </cfRule>
  </conditionalFormatting>
  <conditionalFormatting sqref="K28:M28">
    <cfRule type="containsBlanks" dxfId="39" priority="193">
      <formula>LEN(TRIM(K28))=0</formula>
    </cfRule>
  </conditionalFormatting>
  <conditionalFormatting sqref="K31:M31">
    <cfRule type="containsBlanks" dxfId="38" priority="191">
      <formula>LEN(TRIM(K31))=0</formula>
    </cfRule>
  </conditionalFormatting>
  <conditionalFormatting sqref="K37:M39">
    <cfRule type="containsBlanks" dxfId="37" priority="7">
      <formula>LEN(TRIM(K37))=0</formula>
    </cfRule>
  </conditionalFormatting>
  <conditionalFormatting sqref="K56:M57">
    <cfRule type="containsBlanks" dxfId="36" priority="180">
      <formula>LEN(TRIM(K56))=0</formula>
    </cfRule>
  </conditionalFormatting>
  <conditionalFormatting sqref="K66:M67">
    <cfRule type="containsBlanks" dxfId="35" priority="120">
      <formula>LEN(TRIM(K66))=0</formula>
    </cfRule>
  </conditionalFormatting>
  <conditionalFormatting sqref="K72:M73">
    <cfRule type="containsBlanks" dxfId="34" priority="112">
      <formula>LEN(TRIM(K72))=0</formula>
    </cfRule>
  </conditionalFormatting>
  <conditionalFormatting sqref="K78:M79">
    <cfRule type="containsBlanks" dxfId="33" priority="104">
      <formula>LEN(TRIM(K78))=0</formula>
    </cfRule>
  </conditionalFormatting>
  <conditionalFormatting sqref="K84:M85">
    <cfRule type="containsBlanks" dxfId="32" priority="96">
      <formula>LEN(TRIM(K84))=0</formula>
    </cfRule>
  </conditionalFormatting>
  <conditionalFormatting sqref="K90:M91">
    <cfRule type="containsBlanks" dxfId="31" priority="88">
      <formula>LEN(TRIM(K90))=0</formula>
    </cfRule>
  </conditionalFormatting>
  <conditionalFormatting sqref="K96:M97">
    <cfRule type="containsBlanks" dxfId="30" priority="56">
      <formula>LEN(TRIM(K96))=0</formula>
    </cfRule>
  </conditionalFormatting>
  <conditionalFormatting sqref="M14">
    <cfRule type="containsBlanks" dxfId="29" priority="36">
      <formula>LEN(TRIM(M14))=0</formula>
    </cfRule>
  </conditionalFormatting>
  <conditionalFormatting sqref="N55:S55">
    <cfRule type="containsBlanks" dxfId="28" priority="167">
      <formula>LEN(TRIM(N55))=0</formula>
    </cfRule>
  </conditionalFormatting>
  <conditionalFormatting sqref="N65:S65">
    <cfRule type="containsBlanks" dxfId="27" priority="119">
      <formula>LEN(TRIM(N65))=0</formula>
    </cfRule>
  </conditionalFormatting>
  <conditionalFormatting sqref="N71:S71">
    <cfRule type="containsBlanks" dxfId="26" priority="111">
      <formula>LEN(TRIM(N71))=0</formula>
    </cfRule>
  </conditionalFormatting>
  <conditionalFormatting sqref="N77:S77">
    <cfRule type="containsBlanks" dxfId="25" priority="103">
      <formula>LEN(TRIM(N77))=0</formula>
    </cfRule>
  </conditionalFormatting>
  <conditionalFormatting sqref="N83:S83">
    <cfRule type="containsBlanks" dxfId="24" priority="95">
      <formula>LEN(TRIM(N83))=0</formula>
    </cfRule>
  </conditionalFormatting>
  <conditionalFormatting sqref="N89:S89">
    <cfRule type="containsBlanks" dxfId="23" priority="87">
      <formula>LEN(TRIM(N89))=0</formula>
    </cfRule>
  </conditionalFormatting>
  <conditionalFormatting sqref="N95:S95">
    <cfRule type="containsBlanks" dxfId="22" priority="55">
      <formula>LEN(TRIM(N95))=0</formula>
    </cfRule>
  </conditionalFormatting>
  <conditionalFormatting sqref="Q37:Q38 K42:K43 Q42:Q43 K46 Q46">
    <cfRule type="containsBlanks" dxfId="21" priority="201">
      <formula>LEN(TRIM(K37))=0</formula>
    </cfRule>
  </conditionalFormatting>
  <conditionalFormatting sqref="Q12:S12">
    <cfRule type="cellIs" dxfId="20" priority="12" operator="greaterThan">
      <formula>0.2</formula>
    </cfRule>
  </conditionalFormatting>
  <conditionalFormatting sqref="Q19:S19">
    <cfRule type="cellIs" dxfId="19" priority="6" operator="greaterThan">
      <formula>1</formula>
    </cfRule>
  </conditionalFormatting>
  <conditionalFormatting sqref="Q22:S22">
    <cfRule type="cellIs" dxfId="18" priority="5" operator="greaterThan">
      <formula>1</formula>
    </cfRule>
  </conditionalFormatting>
  <conditionalFormatting sqref="Q25:S25">
    <cfRule type="cellIs" dxfId="17" priority="4" operator="greaterThan">
      <formula>1</formula>
    </cfRule>
  </conditionalFormatting>
  <conditionalFormatting sqref="Q28:S28">
    <cfRule type="cellIs" dxfId="16" priority="3" operator="greaterThan">
      <formula>0.95</formula>
    </cfRule>
  </conditionalFormatting>
  <conditionalFormatting sqref="Q31:S31">
    <cfRule type="cellIs" dxfId="15" priority="2" operator="greaterThan">
      <formula>0.95</formula>
    </cfRule>
  </conditionalFormatting>
  <conditionalFormatting sqref="Q56:S56">
    <cfRule type="containsBlanks" dxfId="14" priority="181">
      <formula>LEN(TRIM(Q56))=0</formula>
    </cfRule>
  </conditionalFormatting>
  <conditionalFormatting sqref="Q58:S59">
    <cfRule type="containsBlanks" dxfId="13" priority="125">
      <formula>LEN(TRIM(Q58))=0</formula>
    </cfRule>
  </conditionalFormatting>
  <conditionalFormatting sqref="Q66:S66">
    <cfRule type="containsBlanks" dxfId="12" priority="121">
      <formula>LEN(TRIM(Q66))=0</formula>
    </cfRule>
  </conditionalFormatting>
  <conditionalFormatting sqref="Q68:S69">
    <cfRule type="containsBlanks" dxfId="11" priority="117">
      <formula>LEN(TRIM(Q68))=0</formula>
    </cfRule>
  </conditionalFormatting>
  <conditionalFormatting sqref="Q72:S72">
    <cfRule type="containsBlanks" dxfId="10" priority="113">
      <formula>LEN(TRIM(Q72))=0</formula>
    </cfRule>
  </conditionalFormatting>
  <conditionalFormatting sqref="Q74:S75">
    <cfRule type="containsBlanks" dxfId="9" priority="109">
      <formula>LEN(TRIM(Q74))=0</formula>
    </cfRule>
  </conditionalFormatting>
  <conditionalFormatting sqref="Q78:S78">
    <cfRule type="containsBlanks" dxfId="8" priority="105">
      <formula>LEN(TRIM(Q78))=0</formula>
    </cfRule>
  </conditionalFormatting>
  <conditionalFormatting sqref="Q80:S81">
    <cfRule type="containsBlanks" dxfId="7" priority="101">
      <formula>LEN(TRIM(Q80))=0</formula>
    </cfRule>
  </conditionalFormatting>
  <conditionalFormatting sqref="Q84:S84">
    <cfRule type="containsBlanks" dxfId="6" priority="97">
      <formula>LEN(TRIM(Q84))=0</formula>
    </cfRule>
  </conditionalFormatting>
  <conditionalFormatting sqref="Q86:S87">
    <cfRule type="containsBlanks" dxfId="5" priority="93">
      <formula>LEN(TRIM(Q86))=0</formula>
    </cfRule>
  </conditionalFormatting>
  <conditionalFormatting sqref="Q90:S90">
    <cfRule type="containsBlanks" dxfId="4" priority="89">
      <formula>LEN(TRIM(Q90))=0</formula>
    </cfRule>
  </conditionalFormatting>
  <conditionalFormatting sqref="Q92:S93">
    <cfRule type="containsBlanks" dxfId="3" priority="85">
      <formula>LEN(TRIM(Q92))=0</formula>
    </cfRule>
  </conditionalFormatting>
  <conditionalFormatting sqref="Q96:S96">
    <cfRule type="containsBlanks" dxfId="2" priority="57">
      <formula>LEN(TRIM(Q96))=0</formula>
    </cfRule>
  </conditionalFormatting>
  <conditionalFormatting sqref="Q98:S99">
    <cfRule type="containsBlanks" dxfId="1" priority="53">
      <formula>LEN(TRIM(Q98))=0</formula>
    </cfRule>
  </conditionalFormatting>
  <dataValidations xWindow="773" yWindow="623" count="18">
    <dataValidation allowBlank="1" showInputMessage="1" showErrorMessage="1" promptTitle="Autopreenchimento" prompt="Dados a preencher no Ponto 3. Identificação da Intervenção" sqref="E25 E22 E28 E31" xr:uid="{0276F4CC-50CB-4BCD-AA4A-E6341D83B666}"/>
    <dataValidation allowBlank="1" showInputMessage="1" showErrorMessage="1" promptTitle="Descrição da Intervenção" prompt="Descrição sumária da intervenção a realizar no âmbito da componente PRA. Devendo identificação e localizar os tipos de materiais contendo amianto e qual a solução a adotar." sqref="C9:S9" xr:uid="{2A7924BD-8BCC-4788-8511-958E03F677EB}"/>
    <dataValidation allowBlank="1" showInputMessage="1" showErrorMessage="1" prompt="Data estimada para o início de trabalhos de PRA [dd-mm-aaaa]" sqref="E14" xr:uid="{E46E8E5A-DDFE-48DE-AB13-DD7BB9C6A385}"/>
    <dataValidation allowBlank="1" showInputMessage="1" showErrorMessage="1" promptTitle="Elementos Instrutórios" prompt="Identificar a entidade (empresa/autor) que realizou o relatório diagnóstico." sqref="K36" xr:uid="{0E499CFE-0C23-462B-A22D-8F01E9315F2A}"/>
    <dataValidation allowBlank="1" showInputMessage="1" showErrorMessage="1" promptTitle="Identificação de Intervenção" prompt="Referir a quantidade de material contendo amianto será removido nesta intervenção." sqref="K97:L97 K91:L91 K57:L57 K67:L67 K73:L73 K79:L79 K85:L85" xr:uid="{64FB04F3-8301-48B8-B2C3-C11261C14E3D}"/>
    <dataValidation allowBlank="1" showInputMessage="1" showErrorMessage="1" promptTitle="Valor Solicitado" prompt="Valor total solicitado de compaticipação reembolsável, na componente PRA. Valor apresentado sem taxa de IVA. A comparticipação máxima é de 20% da despesa elegível." sqref="K12:M12" xr:uid="{5F17DED3-33C4-4991-A2F6-89B6CD82A34B}"/>
    <dataValidation allowBlank="1" showInputMessage="1" showErrorMessage="1" promptTitle="Despesas de Candidatura" prompt="Custo com a tipologia da operação de Relatório Diagnóstico. As despesas elegíveis nesta tipologia são as referidas no Guia para Instrução e Gestão das Candidaturas e devem estar agregadas no orçamento detalhado apresentado." sqref="E19" xr:uid="{B4FDBCEA-71C9-4264-B292-2173A0071479}"/>
    <dataValidation allowBlank="1" showInputMessage="1" showErrorMessage="1" promptTitle="Despesas de Candidatura" prompt="Valor solicitado de comparticipação do custo do Relatório Diagnóstico.  A comparticipação máxima é de 100%. Valor apresentado sem taxa de IVA." sqref="K19:M19" xr:uid="{0DFD3C20-0A6D-4897-992D-5DB7A760998E}"/>
    <dataValidation allowBlank="1" showInputMessage="1" showErrorMessage="1" promptTitle="Despesas de Candidatura" prompt="Valor solicitado de comparticipação do custo do projeto de execução.  A comparticipação máxima é de 100%. Valor apresentado sem taxa de IVA." sqref="K22:M22" xr:uid="{4B1A2EB4-2A36-4621-90B6-6A092832E2E1}"/>
    <dataValidation allowBlank="1" showInputMessage="1" showErrorMessage="1" promptTitle="Despesas de Candidatura" prompt="Valor solicitado de comparticipação do custo com a remoção dos materiais contendo amianto.  A comparticipação máxima é de 100%. Valor apresentado sem taxa de IVA." sqref="K25:M25" xr:uid="{1CDCC99B-05CE-4705-A49A-C40499BF7190}"/>
    <dataValidation allowBlank="1" showInputMessage="1" showErrorMessage="1" promptTitle="Despesas de Candidatura" prompt="Valor solicitado de comparticipação do custo com a substituição dos materiais contendo amianto.  A comparticipação máxima é de 95%. Valor apresentado sem taxa de IVA." sqref="K28:M28" xr:uid="{5B5C2D09-D427-40EF-949A-9F09320B8316}"/>
    <dataValidation allowBlank="1" showInputMessage="1" showErrorMessage="1" promptTitle="Despesas de Candidatura" prompt="Valor solicitado de comparticipação do custo com trabalhos complementares no âmbito da remoção dos materiais contendo amianto.  A comparticipação máxima é de 95%. Valor apresentado sem taxa de IVA." sqref="K31:M31" xr:uid="{F93EAE18-7654-4101-AD71-BB7F6F02CE60}"/>
    <dataValidation allowBlank="1" showInputMessage="1" showErrorMessage="1" promptTitle="Identificação de Intervenção" prompt="Identificar a localização da intervenção especifica a realizar. Essa identificação poderá ser simples (Ex. cobertura) ou nos casos mais complexos por código de localização, o que obriga a apresentação de planta localização de materiais com amianto (3.1.6)" sqref="E55:H55 E65:H65 E71:H71 E77:H77 E83:H83 E89:H89 E95:H95" xr:uid="{FEB46CB6-16A5-4BDC-BB55-A12C6EBB0484}"/>
    <dataValidation allowBlank="1" showInputMessage="1" showErrorMessage="1" promptTitle="Identificação de Intervenção" prompt="Identificar/nomear qual o material que contem o amianto e se  possível qual o tipo de fibras de amianto." sqref="N55:S55 N65:S65 N71:S71 N77:S77 N83:S83 N89:S89 N95:S95" xr:uid="{8DC9628D-D792-43C7-8235-5F0FE6A6D602}"/>
    <dataValidation allowBlank="1" showInputMessage="1" showErrorMessage="1" promptTitle="Identificação de Intervenção" prompt="Custo com a tipologia da operação de Estudo/Projeto de execução desta intervenção. As despesas elegíveis nesta tipologia são as referidas no Guia para Instrução e Gestão das Candidaturas e devem estar agregadas no orçamento detalhado apresentado." sqref="H58 H68 H74 H80 H86 H92 H98" xr:uid="{B3D135AF-66A4-4928-A1B2-1893AF081820}"/>
    <dataValidation allowBlank="1" showInputMessage="1" showErrorMessage="1" promptTitle="Identificação de Intervenção" prompt="Custo com a tipologia da operação de remoção de amianto desta intervenção. As despesas elegíveis nesta tipologia são as referidas no Guia para Instrução e Gestão das Candidaturas e devem estar agregadas no orçamento detalhado apresentado." sqref="Q58:S58 Q68:S68 Q74:S74 Q80:S80 Q86:S86 Q92:S92 Q98:S98" xr:uid="{3DCF642F-0470-465C-9608-876731CB0BF4}"/>
    <dataValidation allowBlank="1" showInputMessage="1" showErrorMessage="1" promptTitle="Identificação de Intervenção" prompt="Custo com a tipologia da operação de substituição desta intervenção. As despesas elegíveis nesta tipologia são as referidas no Guia para Instrução e Gestão das Candidaturas e devem estar agregadas no orçamento detalhado apresentado." sqref="H59 H69 H75 H81 H87 H93 H99" xr:uid="{99062884-7A4A-4C9F-AFA1-B2FB1E0CC969}"/>
    <dataValidation allowBlank="1" showInputMessage="1" showErrorMessage="1" promptTitle="Identificação de Intervenção" prompt="Custo com a tipologia da operação de Trabalhos Complementares desta intervenção. As despesas elegíveis nesta tipologia são as referidas no Guia para Instrução e Gestão das Candidaturas e devem estar agregadas no orçamento detalhado apresentado." sqref="Q59:S59 Q69:S69 Q75:S75 Q81:S81 Q87:S87 Q93:S93 Q99:S99" xr:uid="{194E6C70-BB74-44E3-8749-84486C39EF3A}"/>
  </dataValidations>
  <printOptions horizontalCentered="1"/>
  <pageMargins left="0.51181102362204722" right="0.51181102362204722" top="1.0629921259842521" bottom="0.27559055118110237" header="0.31496062992125984" footer="0.31496062992125984"/>
  <pageSetup paperSize="9" scale="65" orientation="portrait" r:id="rId1"/>
  <headerFooter>
    <oddHeader>&amp;C&amp;"Calibri,Normal"&amp;K000000&amp;G
&amp;7MINISTÉRIO DAS FINANÇAS
&amp;11&amp;K892432FUNDO DE REABILITAÇÃO E CONSERVAÇÃO PATRIMONIAL</oddHeader>
    <oddFooter>&amp;C&amp;"-,Negrito"&amp;8&amp;P&amp;"-,Normal" | &amp;N</oddFooter>
  </headerFooter>
  <legacyDrawingHF r:id="rId2"/>
  <extLst>
    <ext xmlns:x14="http://schemas.microsoft.com/office/spreadsheetml/2009/9/main" uri="{CCE6A557-97BC-4b89-ADB6-D9C93CAAB3DF}">
      <x14:dataValidations xmlns:xm="http://schemas.microsoft.com/office/excel/2006/main" xWindow="773" yWindow="623" count="33">
        <x14:dataValidation type="list" allowBlank="1" showInputMessage="1" showErrorMessage="1" promptTitle="Elementos Instrutórios" prompt="Nos casos mais complexos a identificação dos materiais contendo amianto terá que ser feita através de código de localização, nesta situação deverá existir uma planta com a localização dos materiais e respetivo código. [Sim / Em falta / Não aplicável]" xr:uid="{CF78C5D6-5C8B-4493-89FF-AA2EFB1B3B9C}">
          <x14:formula1>
            <xm:f>Bases!$D$1:$D$3</xm:f>
          </x14:formula1>
          <xm:sqref>E39</xm:sqref>
        </x14:dataValidation>
        <x14:dataValidation type="list" allowBlank="1" showInputMessage="1" showErrorMessage="1" promptTitle="Elementos Instrutórios" prompt="Assinalar se a informação contante no SIIE incluindo o Módulo Amianto está preenchida e atualizada. [Sim /Não]" xr:uid="{400799EC-E21D-42AF-B33F-32276A499478}">
          <x14:formula1>
            <xm:f>Bases!$D$1:$D$2</xm:f>
          </x14:formula1>
          <xm:sqref>E46</xm:sqref>
        </x14:dataValidation>
        <x14:dataValidation type="list" allowBlank="1" showInputMessage="1" showErrorMessage="1" promptTitle="Identificação de Intervenção" prompt="Identificar se o material contendo amianto se localiza em espaço acessível aos utilizadores do edifício. [Acessível / Inacessível]" xr:uid="{F26F698A-522C-4452-9AC6-79507A08FDC3}">
          <x14:formula1>
            <xm:f>Bases!$D$8:$D$9</xm:f>
          </x14:formula1>
          <xm:sqref>E97 E91 E57 E67 E73 E79 E85</xm:sqref>
        </x14:dataValidation>
        <x14:dataValidation type="list" allowBlank="1" showInputMessage="1" showErrorMessage="1" promptTitle="Identificação de Intervenção" prompt="Caraterizar o estado de conservação do material que contem amianto [Bom / Razoável / Mau]" xr:uid="{CE28DA74-1FD8-41F9-B2B2-CEBAD697CA69}">
          <x14:formula1>
            <xm:f>Bases!$A$7:$A$9</xm:f>
          </x14:formula1>
          <xm:sqref>K96:M96 K90:M90 K56:M56 K66:M66 K72:M72 K78:M78 K84:M84</xm:sqref>
        </x14:dataValidation>
        <x14:dataValidation type="list" allowBlank="1" showInputMessage="1" showErrorMessage="1" promptTitle="Identificação de Intervenção" prompt="Caraterizar se o material que contem amianto é friável [Não friável / Friável]." xr:uid="{44C9083D-0D9C-4711-974E-684EA5CB610D}">
          <x14:formula1>
            <xm:f>Bases!$A$5:$A$6</xm:f>
          </x14:formula1>
          <xm:sqref>E96 E90 E56 E66 E72 E78 E84</xm:sqref>
        </x14:dataValidation>
        <x14:dataValidation type="list" allowBlank="1" showInputMessage="1" showErrorMessage="1" promptTitle="Identificação de Intervenção" prompt="Identificar se o material que contem amianto está revestido. [Revestido / Não revestido]" xr:uid="{6DB04907-8CBD-4567-9FEA-DCB57D2F7CD5}">
          <x14:formula1>
            <xm:f>Bases!$B$8:$B$9</xm:f>
          </x14:formula1>
          <xm:sqref>Q96:S96 Q90:S90 Q56:S56 Q66:S66 Q72:S72 Q78:S78 Q84:S84</xm:sqref>
        </x14:dataValidation>
        <x14:dataValidation type="list" allowBlank="1" showInputMessage="1" showErrorMessage="1" promptTitle="Despesas da Candidatura" prompt="A candidatura incorpora despesa com o relatório diagnóstico? [Sim/Não]" xr:uid="{0F4C5621-F491-42CA-809B-818C464C5313}">
          <x14:formula1>
            <xm:f>Bases!$B$5:$B$6</xm:f>
          </x14:formula1>
          <xm:sqref>E18</xm:sqref>
        </x14:dataValidation>
        <x14:dataValidation type="list" allowBlank="1" showInputMessage="1" showErrorMessage="1" promptTitle="Elementos Instrutórios" prompt="Assinalar se a candidatura apresenta estudo prévio ou projeto de execução, de acordo o Guia para a Instrução e Gestão das Candidaturas. Casos já tenha sido realizado o projeto de execução, este deverá ser apresentado. [Sim/Em falta]" xr:uid="{FE3CF2E7-6C23-40FE-A5E3-DF41C33FC428}">
          <x14:formula1>
            <xm:f>Bases!$B$22:$B$23</xm:f>
          </x14:formula1>
          <xm:sqref>E41</xm:sqref>
        </x14:dataValidation>
        <x14:dataValidation type="list" allowBlank="1" showInputMessage="1" showErrorMessage="1" xr:uid="{18831951-02AE-4542-8837-4973B07F32A7}">
          <x14:formula1>
            <xm:f>Bases!$D$1:$D$2</xm:f>
          </x14:formula1>
          <xm:sqref>E41</xm:sqref>
        </x14:dataValidation>
        <x14:dataValidation type="list" allowBlank="1" showInputMessage="1" showErrorMessage="1" promptTitle="Unidades" prompt="Explicitar quais as unidades utilizadas nas quantidades [m2/cm3/Kg/t/Vários]" xr:uid="{659CE847-9E98-46EA-AA88-168312E40CE4}">
          <x14:formula1>
            <xm:f>Bases!$E$4:$E$8</xm:f>
          </x14:formula1>
          <xm:sqref>M14</xm:sqref>
        </x14:dataValidation>
        <x14:dataValidation type="list" allowBlank="1" showInputMessage="1" showErrorMessage="1" promptTitle="Despesas de Candidatura" prompt="A candidatura incorpora despesa com projeto de execução? [Sim/Não]" xr:uid="{ACC783AE-45A3-4B15-B9C6-14536B6A273C}">
          <x14:formula1>
            <xm:f>Bases!$B$5:$B$6</xm:f>
          </x14:formula1>
          <xm:sqref>E21</xm:sqref>
        </x14:dataValidation>
        <x14:dataValidation type="list" allowBlank="1" showInputMessage="1" showErrorMessage="1" promptTitle="Despesas de Candidatura" prompt="A candidatura incorpora despesas com Trabalhos de Remoção? [Sim/Não]" xr:uid="{6E823F52-BCD2-4EF4-947B-25A30603EF0E}">
          <x14:formula1>
            <xm:f>Bases!$B$22:$B$23</xm:f>
          </x14:formula1>
          <xm:sqref>E24</xm:sqref>
        </x14:dataValidation>
        <x14:dataValidation type="list" allowBlank="1" showInputMessage="1" showErrorMessage="1" promptTitle="Despesas de Candidatura" prompt="A candidatura incorpora despesas com trabalhos de substituição? [Sim/Não]" xr:uid="{64D2CC24-63D4-40BA-A79E-C2BAC6CA9971}">
          <x14:formula1>
            <xm:f>Bases!$B$22:$B$23</xm:f>
          </x14:formula1>
          <xm:sqref>E27</xm:sqref>
        </x14:dataValidation>
        <x14:dataValidation type="list" allowBlank="1" showInputMessage="1" showErrorMessage="1" promptTitle="Despesas de Candidatura" prompt="A candidatura incorpora despesas com trabalhos complementares? [Sim/Não]" xr:uid="{7E41F69A-B58F-461C-9F22-463E62DBE478}">
          <x14:formula1>
            <xm:f>Bases!$B$22:$B$23</xm:f>
          </x14:formula1>
          <xm:sqref>E30</xm:sqref>
        </x14:dataValidation>
        <x14:dataValidation type="list" allowBlank="1" showInputMessage="1" showErrorMessage="1" promptTitle="Elementos Instrutórios" prompt="Assinalar se a candidatura apresenta relatório diagnóstico? [Sim/Em falta]" xr:uid="{78DD0797-444A-446F-9662-F8EDAD202B43}">
          <x14:formula1>
            <xm:f>Bases!$D$1:$D$2</xm:f>
          </x14:formula1>
          <xm:sqref>E36</xm:sqref>
        </x14:dataValidation>
        <x14:dataValidation type="list" allowBlank="1" showInputMessage="1" showErrorMessage="1" promptTitle="Unidades" prompt="[m2 / cm3 / Kg / toneladas(t)]" xr:uid="{6CB5DA7C-F5DF-43D0-91EC-B49D9D398D78}">
          <x14:formula1>
            <xm:f>Bases!$D$4:$D$7</xm:f>
          </x14:formula1>
          <xm:sqref>M97 M91 M57 M67 M73 M79 M85</xm:sqref>
        </x14:dataValidation>
        <x14:dataValidation type="list" allowBlank="1" showInputMessage="1" showErrorMessage="1" promptTitle="Elementos Instrutórios" prompt="Assinalar se a candidatura apresenta Plano de Reembolso, no caso da candidatura ao FRCP-PRA solicitar comparticipação reembolsável nos termos do Guia para a Instrução e Gestão das Candidaturas. [Sim / Não entregue / não aplicável]" xr:uid="{6D107769-B64C-4894-B926-E6E5E0861657}">
          <x14:formula1>
            <xm:f>Bases!$E$1:$E$3</xm:f>
          </x14:formula1>
          <xm:sqref>E48</xm:sqref>
        </x14:dataValidation>
        <x14:dataValidation type="list" allowBlank="1" showInputMessage="1" showErrorMessage="1" promptTitle="Elementos Instrutórios" prompt="Assinalar se a candidatura inclui termo de responsabilidade do autor do relatório diagnóstico. [Sim / Em falta]" xr:uid="{804E8639-87E6-47B8-9962-3BBADDF0EDA5}">
          <x14:formula1>
            <xm:f>Bases!$D$1:$D$2</xm:f>
          </x14:formula1>
          <xm:sqref>E37</xm:sqref>
        </x14:dataValidation>
        <x14:dataValidation type="list" allowBlank="1" showInputMessage="1" showErrorMessage="1" promptTitle="Elementos Instrutórios" prompt="O relatório diagnóstico inclui levantamento fotográfico dos materiais suspeitos ou conter amianto. [Sim / Em falta]" xr:uid="{795798AB-9A65-420F-AC54-5749D6DFD77C}">
          <x14:formula1>
            <xm:f>Bases!$D$1:$D$2</xm:f>
          </x14:formula1>
          <xm:sqref>Q37:S37</xm:sqref>
        </x14:dataValidation>
        <x14:dataValidation type="list" allowBlank="1" showInputMessage="1" showErrorMessage="1" promptTitle="Elementos Instrutórios" prompt="Assinalar se a candidatura inclui planta de localização do imóvel (por candidatura só é necessária uma planta de localização) [Sim / Em falta]" xr:uid="{CADF9DE5-535B-4365-BDAE-065F72A86320}">
          <x14:formula1>
            <xm:f>Bases!$D$1:$D$2</xm:f>
          </x14:formula1>
          <xm:sqref>Q42:S42 K38:M38</xm:sqref>
        </x14:dataValidation>
        <x14:dataValidation type="list" allowBlank="1" showInputMessage="1" showErrorMessage="1" promptTitle="Elementos Instrutórios" prompt="Assinalar se a candidatura inclui planta com a localização dos materiais contendo/suspeitos amianto. Só aplicável quando são apresentadas várias intervenções ou não é explicito o local da intervenção. [Sim / Em falta / não aplicável]" xr:uid="{A446C384-EA60-473D-982B-B494A4EDBD8C}">
          <x14:formula1>
            <xm:f>Bases!$D$1:$D$3</xm:f>
          </x14:formula1>
          <xm:sqref>Q38:S38</xm:sqref>
        </x14:dataValidation>
        <x14:dataValidation type="list" allowBlank="1" showInputMessage="1" showErrorMessage="1" promptTitle="Elementos Instrutórios" prompt="Assinalar se a candidatura inclui termo de responsabilidade do autor do estudo prévio ou do projeto de execução. [Sim / Em falta]" xr:uid="{8C18AC8B-25F9-45D4-A7A9-4F9D7B3699DE}">
          <x14:formula1>
            <xm:f>Bases!$D$1:$D$3</xm:f>
          </x14:formula1>
          <xm:sqref>E42</xm:sqref>
        </x14:dataValidation>
        <x14:dataValidation type="list" allowBlank="1" showInputMessage="1" showErrorMessage="1" promptTitle="Elementos Instrutórios" prompt="Assinalar se o estudo prévio ou o projeto de execução inclui memória descritiva, de acordo o Guia para a Instrução e Gestão das Candidaturas. [Sim / Em falta]" xr:uid="{AF941711-BDD8-4E1D-80A0-10AADBF2C785}">
          <x14:formula1>
            <xm:f>Bases!$D$1:$D$2</xm:f>
          </x14:formula1>
          <xm:sqref>K42:M42</xm:sqref>
        </x14:dataValidation>
        <x14:dataValidation type="list" allowBlank="1" showInputMessage="1" showErrorMessage="1" promptTitle="Elementos Instrutórios" prompt="Assinalar se a candidatura inclui planta com a localização das intervenções. Só aplicável quando são apresentadas várias intervenções ou não é explicito o local da intervenção. [Sim / Em falta / não aplicável]" xr:uid="{DCE2C9FC-A6D3-49C8-9257-0D9C2A8710CF}">
          <x14:formula1>
            <xm:f>Bases!$E$1:$E$3</xm:f>
          </x14:formula1>
          <xm:sqref>E43</xm:sqref>
        </x14:dataValidation>
        <x14:dataValidation type="list" allowBlank="1" showInputMessage="1" showErrorMessage="1" promptTitle="Elementos Instrutórios" prompt="Assinalar se a candidatura contem orçamento detalhado, de acordo com o Guia para Instrução e Gestão das Candidaturas. [Sim / Não entregue]" xr:uid="{41BDA979-C16F-4A8B-95E3-D549DA6F85D3}">
          <x14:formula1>
            <xm:f>Bases!$E$1:$E$2</xm:f>
          </x14:formula1>
          <xm:sqref>K43:M43</xm:sqref>
        </x14:dataValidation>
        <x14:dataValidation type="list" allowBlank="1" showInputMessage="1" showErrorMessage="1" promptTitle="Elementos Instrutórios" prompt="A candidatura contem calendarização, de acordo com o Guia para Instrução e Gestão das Candidaturas. [Sim / Não entregue]" xr:uid="{BCCC33B9-582D-4722-88CD-69D5D9150DD8}">
          <x14:formula1>
            <xm:f>Bases!$E$1:$E$2</xm:f>
          </x14:formula1>
          <xm:sqref>Q43:S43</xm:sqref>
        </x14:dataValidation>
        <x14:dataValidation type="list" allowBlank="1" showInputMessage="1" showErrorMessage="1" promptTitle="Elementos Instrutórios" prompt="Assinalar se a candidatura contem cronograma financeiro, de acordo com o Guia para Instrução e Gestão das Candidaturas. [Sim / Não entregue]" xr:uid="{75B9A933-0BF5-418C-96DD-9355BD2DAFED}">
          <x14:formula1>
            <xm:f>Bases!$E$1:$E$2</xm:f>
          </x14:formula1>
          <xm:sqref>E44</xm:sqref>
        </x14:dataValidation>
        <x14:dataValidation type="list" allowBlank="1" showInputMessage="1" showErrorMessage="1" promptTitle="Elementos Instrutórios" prompt="Assinalar se a candidatura contem comprovativo do enquadramento do beneficiário no CIVA. [Sim / Não entregue]" xr:uid="{AE82B79D-9BF0-4F1B-BFC4-CD469A87153D}">
          <x14:formula1>
            <xm:f>Bases!$E$1:$E$2</xm:f>
          </x14:formula1>
          <xm:sqref>K46:M46</xm:sqref>
        </x14:dataValidation>
        <x14:dataValidation type="list" allowBlank="1" showInputMessage="1" showErrorMessage="1" promptTitle="Elementos Instrutórios" prompt="Assinalar se a candidatura contem a declaração de compromisso do orgão competente da entidade beneficiária, conforme modelo constante do Anexo B ao Guia para Instrução e Gestão das Candidaturas. [Sim / Não entregue]" xr:uid="{64793B44-2948-4135-BFE2-4F97C334A4B3}">
          <x14:formula1>
            <xm:f>Bases!$E$1:$E$2</xm:f>
          </x14:formula1>
          <xm:sqref>Q46:S46</xm:sqref>
        </x14:dataValidation>
        <x14:dataValidation type="list" allowBlank="1" showInputMessage="1" showErrorMessage="1" promptTitle="Elementos Instrutórios" prompt="Assinalar de o relatório diagnóstico carateriza os materiais contendo amianto de acordo com o Guia para a Instrução e Gestão das Candidaturas, nomeadamente os parâmetros do ponto 3. deste anexo (friabilidade, conservação, revestido, acessível e custos). " xr:uid="{2C50A481-D325-4C86-A83C-B1081D17B2A3}">
          <x14:formula1>
            <xm:f>Bases!$D$1:$D$2</xm:f>
          </x14:formula1>
          <xm:sqref>K39:M39</xm:sqref>
        </x14:dataValidation>
        <x14:dataValidation type="list" allowBlank="1" showInputMessage="1" showErrorMessage="1" promptTitle="Elementos Instrutórios" prompt="O relatório diagnóstico inclui levantamento fotográficodo do exterior do edifício, de acordo com o Guia para a Instrução e Gestão das Candidaturas. [Sim/Em falta]" xr:uid="{DCAB2D08-9502-44FF-BECA-7C2B4E5BAB9A}">
          <x14:formula1>
            <xm:f>Bases!$D$1:$D$2</xm:f>
          </x14:formula1>
          <xm:sqref>E38</xm:sqref>
        </x14:dataValidation>
        <x14:dataValidation type="list" allowBlank="1" showInputMessage="1" showErrorMessage="1" promptTitle="Elementos Instrutórios" prompt="A candidatura inclui certificado do laboratório responsável pelas análises realizadas aos materiais suspeitos de conter amianto. [Sim / Em falta/n.a.]" xr:uid="{E6F41047-CBF9-49F4-A655-A15159DDA8EE}">
          <x14:formula1>
            <xm:f>Bases!$D$1:$D$3</xm:f>
          </x14:formula1>
          <xm:sqref>K37:M37</xm:sqref>
        </x14:dataValidation>
        <x14:dataValidation type="list" allowBlank="1" showInputMessage="1" showErrorMessage="1" promptTitle="ELEMENTO INSTRUTÓRIO" prompt="Assinalar qual elemento a candidatura apresenta: ESTUDO PRÉVIO ou PROJETO EXECUÇÃO" xr:uid="{F50B10CF-783C-45D6-978C-A29240374233}">
          <x14:formula1>
            <xm:f>Bases!$A$14:$A$15</xm:f>
          </x14:formula1>
          <xm:sqref>H41:M41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609109-ACE4-4B95-8C72-712EB80BED85}">
  <dimension ref="A1:L50"/>
  <sheetViews>
    <sheetView showGridLines="0" zoomScale="110" zoomScaleNormal="110" zoomScalePageLayoutView="120" workbookViewId="0">
      <selection activeCell="I12" sqref="I12"/>
    </sheetView>
  </sheetViews>
  <sheetFormatPr defaultColWidth="10.875" defaultRowHeight="21.95" customHeight="1" x14ac:dyDescent="0.25"/>
  <cols>
    <col min="1" max="1" width="0.875" style="5" customWidth="1"/>
    <col min="2" max="2" width="3.25" style="5" customWidth="1"/>
    <col min="3" max="3" width="2.75" style="5" customWidth="1"/>
    <col min="4" max="4" width="1.875" style="5" customWidth="1"/>
    <col min="5" max="5" width="2.75" style="5" customWidth="1"/>
    <col min="6" max="6" width="8.5" style="5" customWidth="1"/>
    <col min="7" max="7" width="67.75" style="5" customWidth="1"/>
    <col min="8" max="8" width="0.875" style="5" customWidth="1"/>
    <col min="9" max="9" width="11.5" style="5" customWidth="1"/>
    <col min="10" max="10" width="0.875" style="5" customWidth="1"/>
    <col min="11" max="11" width="27.5" style="5" customWidth="1"/>
    <col min="12" max="12" width="1" style="5" customWidth="1"/>
    <col min="13" max="16384" width="10.875" style="5"/>
  </cols>
  <sheetData>
    <row r="1" spans="1:12" s="1" customFormat="1" ht="20.100000000000001" customHeight="1" x14ac:dyDescent="0.3">
      <c r="B1" s="851" t="s">
        <v>256</v>
      </c>
      <c r="C1" s="851"/>
      <c r="D1" s="851"/>
      <c r="E1" s="851"/>
      <c r="F1" s="851"/>
      <c r="G1" s="851"/>
      <c r="H1" s="851"/>
      <c r="I1" s="851"/>
      <c r="J1" s="851"/>
      <c r="K1" s="851"/>
      <c r="L1" s="282"/>
    </row>
    <row r="2" spans="1:12" s="1" customFormat="1" ht="24.95" customHeight="1" x14ac:dyDescent="0.35">
      <c r="B2" s="852" t="s">
        <v>504</v>
      </c>
      <c r="C2" s="852"/>
      <c r="D2" s="852"/>
      <c r="E2" s="852"/>
      <c r="F2" s="852"/>
      <c r="G2" s="852"/>
      <c r="H2" s="852"/>
      <c r="I2" s="852"/>
      <c r="J2" s="852"/>
      <c r="K2" s="852"/>
      <c r="L2" s="76"/>
    </row>
    <row r="3" spans="1:12" s="47" customFormat="1" ht="13.5" customHeight="1" x14ac:dyDescent="0.25">
      <c r="C3" s="104"/>
      <c r="D3" s="104"/>
      <c r="E3" s="104"/>
      <c r="F3" s="104"/>
      <c r="G3" s="104"/>
      <c r="H3" s="104"/>
      <c r="I3" s="104"/>
      <c r="J3" s="104"/>
      <c r="K3" s="301" t="s">
        <v>416</v>
      </c>
      <c r="L3" s="104"/>
    </row>
    <row r="4" spans="1:12" s="1" customFormat="1" ht="22.5" customHeight="1" x14ac:dyDescent="0.2">
      <c r="B4" s="35" t="s">
        <v>110</v>
      </c>
      <c r="C4" s="35"/>
      <c r="D4" s="35"/>
      <c r="E4" s="35"/>
      <c r="F4" s="35"/>
      <c r="G4" s="35"/>
      <c r="H4" s="35"/>
      <c r="I4" s="35"/>
      <c r="J4" s="35"/>
      <c r="K4" s="35"/>
    </row>
    <row r="5" spans="1:12" s="1" customFormat="1" ht="5.0999999999999996" customHeight="1" x14ac:dyDescent="0.2">
      <c r="A5" s="10"/>
      <c r="B5" s="11"/>
      <c r="C5" s="122"/>
      <c r="D5" s="11"/>
      <c r="E5" s="11"/>
      <c r="F5" s="11"/>
      <c r="G5" s="11"/>
      <c r="H5" s="11"/>
      <c r="I5" s="11"/>
      <c r="J5" s="11"/>
      <c r="K5" s="11"/>
      <c r="L5" s="12"/>
    </row>
    <row r="6" spans="1:12" s="1" customFormat="1" ht="18.75" customHeight="1" x14ac:dyDescent="0.25">
      <c r="A6" s="13"/>
      <c r="B6" s="845" t="s">
        <v>5</v>
      </c>
      <c r="C6" s="845"/>
      <c r="D6" s="845"/>
      <c r="E6" s="845"/>
      <c r="F6" s="845"/>
      <c r="G6" s="812">
        <f>Parecer!D7</f>
        <v>0</v>
      </c>
      <c r="H6" s="812"/>
      <c r="I6" s="812"/>
      <c r="J6" s="812"/>
      <c r="K6" s="812"/>
      <c r="L6" s="14"/>
    </row>
    <row r="7" spans="1:12" s="1" customFormat="1" ht="18.75" customHeight="1" x14ac:dyDescent="0.25">
      <c r="A7" s="13"/>
      <c r="B7" s="845" t="s">
        <v>1</v>
      </c>
      <c r="C7" s="845"/>
      <c r="D7" s="845"/>
      <c r="E7" s="845"/>
      <c r="F7" s="845"/>
      <c r="G7" s="812">
        <f>FormulárioCandidatura!D9</f>
        <v>0</v>
      </c>
      <c r="H7" s="812"/>
      <c r="I7" s="812"/>
      <c r="J7" s="812"/>
      <c r="K7" s="812"/>
      <c r="L7" s="14"/>
    </row>
    <row r="8" spans="1:12" s="1" customFormat="1" ht="18.75" customHeight="1" x14ac:dyDescent="0.25">
      <c r="A8" s="13"/>
      <c r="B8" s="845" t="s">
        <v>296</v>
      </c>
      <c r="C8" s="845"/>
      <c r="D8" s="845"/>
      <c r="E8" s="845"/>
      <c r="F8" s="845"/>
      <c r="G8" s="812">
        <f>FormulárioCandidatura!D34</f>
        <v>0</v>
      </c>
      <c r="H8" s="812"/>
      <c r="I8" s="812"/>
      <c r="J8" s="812"/>
      <c r="K8" s="812"/>
      <c r="L8" s="14"/>
    </row>
    <row r="9" spans="1:12" s="1" customFormat="1" ht="18.75" customHeight="1" x14ac:dyDescent="0.25">
      <c r="A9" s="13"/>
      <c r="B9" s="845" t="s">
        <v>505</v>
      </c>
      <c r="C9" s="845"/>
      <c r="D9" s="845"/>
      <c r="E9" s="845"/>
      <c r="F9" s="845"/>
      <c r="G9" s="812">
        <f>FormulárioCandidatura!D10</f>
        <v>0</v>
      </c>
      <c r="H9" s="812"/>
      <c r="I9" s="812"/>
      <c r="J9" s="812"/>
      <c r="K9" s="812"/>
      <c r="L9" s="14"/>
    </row>
    <row r="10" spans="1:12" s="247" customFormat="1" ht="7.15" customHeight="1" x14ac:dyDescent="0.25">
      <c r="A10" s="272"/>
      <c r="L10" s="273"/>
    </row>
    <row r="11" spans="1:12" s="247" customFormat="1" ht="25.9" customHeight="1" x14ac:dyDescent="0.25">
      <c r="A11" s="272"/>
      <c r="B11" s="274"/>
      <c r="C11" s="846" t="s">
        <v>506</v>
      </c>
      <c r="D11" s="846"/>
      <c r="E11" s="846"/>
      <c r="F11" s="846"/>
      <c r="G11" s="846"/>
      <c r="H11" s="274"/>
      <c r="I11" s="302" t="s">
        <v>507</v>
      </c>
      <c r="J11" s="275"/>
      <c r="K11" s="303" t="s">
        <v>508</v>
      </c>
      <c r="L11" s="273"/>
    </row>
    <row r="12" spans="1:12" s="247" customFormat="1" ht="26.25" customHeight="1" x14ac:dyDescent="0.25">
      <c r="A12" s="272"/>
      <c r="B12" s="307" t="s">
        <v>7</v>
      </c>
      <c r="C12" s="847" t="s">
        <v>449</v>
      </c>
      <c r="D12" s="847"/>
      <c r="E12" s="847"/>
      <c r="F12" s="847"/>
      <c r="G12" s="847"/>
      <c r="H12" s="256"/>
      <c r="I12" s="253" t="s">
        <v>473</v>
      </c>
      <c r="J12" s="254"/>
      <c r="K12" s="283"/>
      <c r="L12" s="273"/>
    </row>
    <row r="13" spans="1:12" s="247" customFormat="1" ht="26.25" customHeight="1" x14ac:dyDescent="0.25">
      <c r="A13" s="272"/>
      <c r="B13" s="307" t="s">
        <v>11</v>
      </c>
      <c r="C13" s="848" t="s">
        <v>450</v>
      </c>
      <c r="D13" s="848"/>
      <c r="E13" s="848"/>
      <c r="F13" s="848"/>
      <c r="G13" s="848"/>
      <c r="H13" s="256"/>
      <c r="I13" s="259" t="str">
        <f>IF(OR(AnexoRC!E18="sim",AnexoPRA!E41="Sim"),Bases!B53,Bases!B54)</f>
        <v>û</v>
      </c>
      <c r="J13" s="254"/>
      <c r="K13" s="284"/>
      <c r="L13" s="273"/>
    </row>
    <row r="14" spans="1:12" s="247" customFormat="1" ht="22.5" customHeight="1" x14ac:dyDescent="0.25">
      <c r="A14" s="272"/>
      <c r="B14" s="307" t="s">
        <v>13</v>
      </c>
      <c r="C14" s="257"/>
      <c r="D14" s="849" t="s">
        <v>451</v>
      </c>
      <c r="E14" s="849"/>
      <c r="F14" s="849"/>
      <c r="G14" s="849"/>
      <c r="H14" s="256"/>
      <c r="I14" s="259" t="str">
        <f>IF(OR(AnexoRC!E19="Sim",AnexoPRA!K42="Sim"),Bases!B53,Bases!B54)</f>
        <v>û</v>
      </c>
      <c r="J14" s="254"/>
      <c r="K14" s="285"/>
      <c r="L14" s="273"/>
    </row>
    <row r="15" spans="1:12" s="247" customFormat="1" ht="18.75" customHeight="1" x14ac:dyDescent="0.25">
      <c r="A15" s="272"/>
      <c r="B15" s="249"/>
      <c r="C15" s="258"/>
      <c r="D15" s="258"/>
      <c r="E15" s="850" t="s">
        <v>499</v>
      </c>
      <c r="F15" s="850"/>
      <c r="G15" s="850"/>
      <c r="H15" s="256"/>
      <c r="I15" s="259" t="str">
        <f>IF(OR(FormulárioCandidatura!D47="",FormulárioCandidatura!I47=""),Bases!B54,Bases!B53)</f>
        <v>û</v>
      </c>
      <c r="J15" s="254"/>
      <c r="K15" s="286"/>
      <c r="L15" s="273"/>
    </row>
    <row r="16" spans="1:12" s="247" customFormat="1" ht="18.75" customHeight="1" x14ac:dyDescent="0.25">
      <c r="A16" s="272"/>
      <c r="B16" s="248"/>
      <c r="C16" s="258"/>
      <c r="D16" s="258"/>
      <c r="E16" s="258"/>
      <c r="F16" s="258"/>
      <c r="G16" s="304" t="s">
        <v>452</v>
      </c>
      <c r="H16" s="251"/>
      <c r="I16" s="259" t="str">
        <f>IF(OR(FormulárioCandidatura!D48="",FormulárioCandidatura!D50="",FormulárioCandidatura!D51=""),Bases!B54,Bases!B53)</f>
        <v>û</v>
      </c>
      <c r="J16" s="250"/>
      <c r="K16" s="287"/>
      <c r="L16" s="273"/>
    </row>
    <row r="17" spans="1:12" s="247" customFormat="1" ht="18.75" customHeight="1" x14ac:dyDescent="0.25">
      <c r="A17" s="272"/>
      <c r="B17" s="248"/>
      <c r="C17" s="258"/>
      <c r="D17" s="258"/>
      <c r="E17" s="258"/>
      <c r="F17" s="258"/>
      <c r="G17" s="304" t="s">
        <v>453</v>
      </c>
      <c r="H17" s="251"/>
      <c r="I17" s="259" t="str">
        <f>IF(OR(FormulárioCandidatura!G52="",FormulárioCandidatura!J52=""),Bases!B54,Bases!B53)</f>
        <v>û</v>
      </c>
      <c r="J17" s="250"/>
      <c r="K17" s="287"/>
      <c r="L17" s="273"/>
    </row>
    <row r="18" spans="1:12" s="247" customFormat="1" ht="18.75" customHeight="1" x14ac:dyDescent="0.25">
      <c r="A18" s="272"/>
      <c r="B18" s="248"/>
      <c r="C18" s="258"/>
      <c r="D18" s="258"/>
      <c r="E18" s="258"/>
      <c r="F18" s="258"/>
      <c r="G18" s="304" t="s">
        <v>454</v>
      </c>
      <c r="H18" s="251"/>
      <c r="I18" s="259" t="str">
        <f>IF(OR(FormulárioCandidatura!D55="",FormulárioCandidatura!D55=""),Bases!B54,Bases!B53)</f>
        <v>û</v>
      </c>
      <c r="J18" s="250"/>
      <c r="K18" s="287"/>
      <c r="L18" s="273"/>
    </row>
    <row r="19" spans="1:12" s="247" customFormat="1" ht="18.75" customHeight="1" x14ac:dyDescent="0.25">
      <c r="A19" s="272"/>
      <c r="B19" s="248"/>
      <c r="C19" s="258"/>
      <c r="D19" s="258"/>
      <c r="E19" s="258"/>
      <c r="F19" s="258"/>
      <c r="G19" s="305" t="s">
        <v>455</v>
      </c>
      <c r="H19" s="252"/>
      <c r="I19" s="259" t="str">
        <f>IF(AND(FormulárioCandidatura!D60="",FormulárioCandidatura!J60="",FormulárioCandidatura!R60=""),Bases!B54,Bases!B53)</f>
        <v>û</v>
      </c>
      <c r="J19" s="250"/>
      <c r="K19" s="287"/>
      <c r="L19" s="273"/>
    </row>
    <row r="20" spans="1:12" s="247" customFormat="1" ht="18.75" customHeight="1" x14ac:dyDescent="0.25">
      <c r="A20" s="272"/>
      <c r="B20" s="248"/>
      <c r="C20" s="258"/>
      <c r="D20" s="258"/>
      <c r="E20" s="850" t="s">
        <v>456</v>
      </c>
      <c r="F20" s="850"/>
      <c r="G20" s="850"/>
      <c r="H20" s="251"/>
      <c r="I20" s="259" t="str">
        <f>IF(AND(AnexoRC!C10="",AnexoPRA!C9=""),Bases!B54,Bases!B53)</f>
        <v>û</v>
      </c>
      <c r="J20" s="250"/>
      <c r="K20" s="287"/>
      <c r="L20" s="273"/>
    </row>
    <row r="21" spans="1:12" s="247" customFormat="1" ht="18.75" customHeight="1" x14ac:dyDescent="0.25">
      <c r="A21" s="272"/>
      <c r="B21" s="248"/>
      <c r="C21" s="258"/>
      <c r="D21" s="258"/>
      <c r="E21" s="850" t="s">
        <v>457</v>
      </c>
      <c r="F21" s="850"/>
      <c r="G21" s="850"/>
      <c r="H21" s="251"/>
      <c r="I21" s="259" t="str">
        <f>IF(FormulárioCandidatura!D10="",Bases!B54,Bases!B53)</f>
        <v>û</v>
      </c>
      <c r="J21" s="250"/>
      <c r="K21" s="287"/>
      <c r="L21" s="273"/>
    </row>
    <row r="22" spans="1:12" s="247" customFormat="1" ht="18.75" customHeight="1" x14ac:dyDescent="0.25">
      <c r="A22" s="272"/>
      <c r="B22" s="248"/>
      <c r="C22" s="258"/>
      <c r="D22" s="258"/>
      <c r="E22" s="850" t="s">
        <v>458</v>
      </c>
      <c r="F22" s="850"/>
      <c r="G22" s="850"/>
      <c r="H22" s="251"/>
      <c r="I22" s="259" t="str">
        <f>IF(AND(AnexoRC!H31="",AnexoPRA!E39=""),Bases!B54,Bases!B53)</f>
        <v>û</v>
      </c>
      <c r="J22" s="250"/>
      <c r="K22" s="287"/>
      <c r="L22" s="273"/>
    </row>
    <row r="23" spans="1:12" s="247" customFormat="1" ht="18.75" customHeight="1" x14ac:dyDescent="0.25">
      <c r="A23" s="272"/>
      <c r="B23" s="248"/>
      <c r="C23" s="258"/>
      <c r="D23" s="258"/>
      <c r="E23" s="850" t="s">
        <v>459</v>
      </c>
      <c r="F23" s="850"/>
      <c r="G23" s="850"/>
      <c r="H23" s="251"/>
      <c r="I23" s="259" t="str">
        <f>IF(AND(AnexoRC!C34="",AnexoPRA!E36=""),Bases!B54,Bases!B53)</f>
        <v>û</v>
      </c>
      <c r="J23" s="250"/>
      <c r="K23" s="287"/>
      <c r="L23" s="273"/>
    </row>
    <row r="24" spans="1:12" s="247" customFormat="1" ht="22.5" customHeight="1" x14ac:dyDescent="0.25">
      <c r="A24" s="272"/>
      <c r="B24" s="307" t="s">
        <v>14</v>
      </c>
      <c r="C24" s="261"/>
      <c r="D24" s="844" t="s">
        <v>492</v>
      </c>
      <c r="E24" s="844"/>
      <c r="F24" s="844"/>
      <c r="G24" s="844"/>
      <c r="H24" s="256"/>
      <c r="I24" s="255" t="str">
        <f>IF(AND(I25=Bases!B53,I26=Bases!B53),Bases!B53,Bases!B54)</f>
        <v>û</v>
      </c>
      <c r="J24" s="254"/>
      <c r="K24" s="288"/>
      <c r="L24" s="273"/>
    </row>
    <row r="25" spans="1:12" s="247" customFormat="1" ht="18" customHeight="1" x14ac:dyDescent="0.25">
      <c r="A25" s="272"/>
      <c r="B25" s="249"/>
      <c r="C25" s="262"/>
      <c r="D25" s="262"/>
      <c r="E25" s="306" t="s">
        <v>467</v>
      </c>
      <c r="F25" s="262"/>
      <c r="G25" s="262"/>
      <c r="H25" s="249"/>
      <c r="I25" s="263" t="str">
        <f>IF(OR(AnexoRC!J19="Sim",(AND(AnexoPRA!Q37="Sim",AnexoPRA!Q37="Sim"))),Bases!B53,Bases!B54)</f>
        <v>û</v>
      </c>
      <c r="J25" s="254"/>
      <c r="K25" s="289"/>
      <c r="L25" s="273"/>
    </row>
    <row r="26" spans="1:12" s="247" customFormat="1" ht="18" customHeight="1" x14ac:dyDescent="0.25">
      <c r="A26" s="272"/>
      <c r="B26" s="249"/>
      <c r="C26" s="262"/>
      <c r="D26" s="262"/>
      <c r="E26" s="306" t="s">
        <v>468</v>
      </c>
      <c r="F26" s="262"/>
      <c r="G26" s="262"/>
      <c r="H26" s="249"/>
      <c r="I26" s="263" t="str">
        <f>IF(OR(AnexoRC!P19="Sim",(AND(AnexoPRA!E38="Sim",AnexoPRA!E38="Sim"))),Bases!B53,Bases!B54)</f>
        <v>û</v>
      </c>
      <c r="J26" s="254"/>
      <c r="K26" s="289"/>
      <c r="L26" s="273"/>
    </row>
    <row r="27" spans="1:12" s="247" customFormat="1" ht="22.5" customHeight="1" x14ac:dyDescent="0.25">
      <c r="A27" s="272"/>
      <c r="B27" s="307" t="s">
        <v>16</v>
      </c>
      <c r="C27" s="262"/>
      <c r="D27" s="836" t="s">
        <v>460</v>
      </c>
      <c r="E27" s="836"/>
      <c r="F27" s="836"/>
      <c r="G27" s="836"/>
      <c r="H27" s="256"/>
      <c r="I27" s="263" t="str">
        <f>IF(AND(I28=Bases!B53,I29=Bases!B53),Bases!B53,Bases!B54)</f>
        <v>û</v>
      </c>
      <c r="J27" s="254"/>
      <c r="K27" s="289"/>
      <c r="L27" s="273"/>
    </row>
    <row r="28" spans="1:12" s="247" customFormat="1" ht="18" customHeight="1" x14ac:dyDescent="0.25">
      <c r="A28" s="272"/>
      <c r="B28" s="249"/>
      <c r="C28" s="262"/>
      <c r="D28" s="297"/>
      <c r="E28" s="836" t="s">
        <v>461</v>
      </c>
      <c r="F28" s="836"/>
      <c r="G28" s="836"/>
      <c r="H28" s="256"/>
      <c r="I28" s="264" t="str">
        <f>IF(OR(AnexoRC!J20="Sim",(AND(AnexoPRA!Q42="Sim",AnexoPRA!Q42="Sim"))),Bases!B53,Bases!B54)</f>
        <v>û</v>
      </c>
      <c r="J28" s="260"/>
      <c r="K28" s="289"/>
      <c r="L28" s="273"/>
    </row>
    <row r="29" spans="1:12" s="247" customFormat="1" ht="18" customHeight="1" x14ac:dyDescent="0.25">
      <c r="A29" s="272"/>
      <c r="B29" s="249"/>
      <c r="C29" s="262"/>
      <c r="D29" s="297"/>
      <c r="E29" s="836" t="s">
        <v>462</v>
      </c>
      <c r="F29" s="836"/>
      <c r="G29" s="836"/>
      <c r="H29" s="256"/>
      <c r="I29" s="263" t="str">
        <f>IF(OR(AnexoRC!P20="Sim",(AND(AnexoPRA!E43="Sim",AnexoPRA!E43="Sim"))),Bases!B53,Bases!B54)</f>
        <v>û</v>
      </c>
      <c r="J29" s="254"/>
      <c r="K29" s="289"/>
      <c r="L29" s="273"/>
    </row>
    <row r="30" spans="1:12" s="247" customFormat="1" ht="22.5" customHeight="1" x14ac:dyDescent="0.25">
      <c r="A30" s="272"/>
      <c r="B30" s="307" t="s">
        <v>21</v>
      </c>
      <c r="C30" s="262"/>
      <c r="D30" s="836" t="s">
        <v>463</v>
      </c>
      <c r="E30" s="836"/>
      <c r="F30" s="836"/>
      <c r="G30" s="836"/>
      <c r="H30" s="256"/>
      <c r="I30" s="263" t="str">
        <f>IF(OR(AnexoRC!P20="Sim",(AND(AnexoPRA!E37="Sim",AnexoPRA!E42="Sim"))),Bases!B53,Bases!B54)</f>
        <v>û</v>
      </c>
      <c r="J30" s="254"/>
      <c r="K30" s="289"/>
      <c r="L30" s="273"/>
    </row>
    <row r="31" spans="1:12" s="247" customFormat="1" ht="27" customHeight="1" x14ac:dyDescent="0.25">
      <c r="A31" s="272"/>
      <c r="B31" s="307" t="s">
        <v>45</v>
      </c>
      <c r="C31" s="837" t="s">
        <v>509</v>
      </c>
      <c r="D31" s="837"/>
      <c r="E31" s="837"/>
      <c r="F31" s="837"/>
      <c r="G31" s="837"/>
      <c r="H31" s="251"/>
      <c r="I31" s="266" t="str">
        <f>IF(OR(AnexoRC!E22="Sim",AnexoPRA!K43="Sim"),Bases!B53,Bases!B54)</f>
        <v>û</v>
      </c>
      <c r="J31" s="250"/>
      <c r="K31" s="290"/>
      <c r="L31" s="273"/>
    </row>
    <row r="32" spans="1:12" s="247" customFormat="1" ht="26.25" customHeight="1" x14ac:dyDescent="0.25">
      <c r="A32" s="272"/>
      <c r="B32" s="307" t="s">
        <v>90</v>
      </c>
      <c r="C32" s="838" t="s">
        <v>483</v>
      </c>
      <c r="D32" s="838"/>
      <c r="E32" s="838"/>
      <c r="F32" s="838"/>
      <c r="G32" s="838"/>
      <c r="H32" s="256"/>
      <c r="I32" s="265" t="str">
        <f>IF(OR(AnexoRC!J22="Sim",(AND(AnexoPRA!Q43="Sim",AnexoPRA!E44="Sim"))),Bases!B53,Bases!B54)</f>
        <v>û</v>
      </c>
      <c r="J32" s="254"/>
      <c r="K32" s="291"/>
      <c r="L32" s="273"/>
    </row>
    <row r="33" spans="1:12" s="247" customFormat="1" ht="30.75" customHeight="1" x14ac:dyDescent="0.25">
      <c r="A33" s="272"/>
      <c r="B33" s="307" t="s">
        <v>117</v>
      </c>
      <c r="C33" s="839" t="s">
        <v>484</v>
      </c>
      <c r="D33" s="839"/>
      <c r="E33" s="839"/>
      <c r="F33" s="839"/>
      <c r="G33" s="839"/>
      <c r="H33" s="256"/>
      <c r="I33" s="267" t="str">
        <f>IF(OR(AnexoRC!P22="Sim",(AND(AnexoPRA!Q43="Sim",AnexoPRA!E44="Sim"))),Bases!B53,Bases!B54)</f>
        <v>û</v>
      </c>
      <c r="J33" s="254"/>
      <c r="K33" s="292"/>
      <c r="L33" s="273"/>
    </row>
    <row r="34" spans="1:12" s="247" customFormat="1" ht="25.5" customHeight="1" x14ac:dyDescent="0.25">
      <c r="A34" s="272"/>
      <c r="B34" s="307" t="s">
        <v>500</v>
      </c>
      <c r="C34" s="840" t="s">
        <v>464</v>
      </c>
      <c r="D34" s="840"/>
      <c r="E34" s="840"/>
      <c r="F34" s="840"/>
      <c r="G34" s="840"/>
      <c r="H34" s="256"/>
      <c r="I34" s="268" t="str">
        <f>IF(OR(AnexoRC!E23="Sim",AnexoPRA!E46="Sim"),Bases!B53,Bases!B54)</f>
        <v>û</v>
      </c>
      <c r="J34" s="254"/>
      <c r="K34" s="293"/>
      <c r="L34" s="273"/>
    </row>
    <row r="35" spans="1:12" s="247" customFormat="1" ht="26.25" customHeight="1" x14ac:dyDescent="0.25">
      <c r="A35" s="272"/>
      <c r="B35" s="307" t="s">
        <v>501</v>
      </c>
      <c r="C35" s="841" t="s">
        <v>485</v>
      </c>
      <c r="D35" s="841"/>
      <c r="E35" s="841"/>
      <c r="F35" s="841"/>
      <c r="G35" s="841"/>
      <c r="H35" s="256"/>
      <c r="I35" s="269" t="str">
        <f>IF(OR(AnexoRC!J23="Sim",AnexoPRA!E46="Sim"),Bases!B53,Bases!B54)</f>
        <v>û</v>
      </c>
      <c r="J35" s="254"/>
      <c r="K35" s="294"/>
      <c r="L35" s="273"/>
    </row>
    <row r="36" spans="1:12" s="247" customFormat="1" ht="26.25" customHeight="1" x14ac:dyDescent="0.25">
      <c r="A36" s="272"/>
      <c r="B36" s="307" t="s">
        <v>502</v>
      </c>
      <c r="C36" s="842" t="s">
        <v>465</v>
      </c>
      <c r="D36" s="842"/>
      <c r="E36" s="842"/>
      <c r="F36" s="842"/>
      <c r="G36" s="842"/>
      <c r="H36" s="256"/>
      <c r="I36" s="270" t="str">
        <f>IF(OR(AnexoRC!P23="Sim",AnexoPRA!K46="Sim"),Bases!B53,Bases!B54)</f>
        <v>û</v>
      </c>
      <c r="J36" s="254"/>
      <c r="K36" s="295"/>
      <c r="L36" s="273"/>
    </row>
    <row r="37" spans="1:12" s="247" customFormat="1" ht="25.5" customHeight="1" x14ac:dyDescent="0.25">
      <c r="A37" s="272"/>
      <c r="B37" s="307" t="s">
        <v>503</v>
      </c>
      <c r="C37" s="843" t="s">
        <v>466</v>
      </c>
      <c r="D37" s="843"/>
      <c r="E37" s="843"/>
      <c r="F37" s="843"/>
      <c r="G37" s="843"/>
      <c r="H37" s="256"/>
      <c r="I37" s="271" t="str">
        <f>IF(OR(AnexoRC!E24="Sim",AnexoPRA!Q46="Sim"),Bases!B53,Bases!B54)</f>
        <v>û</v>
      </c>
      <c r="J37" s="254"/>
      <c r="K37" s="296"/>
      <c r="L37" s="273"/>
    </row>
    <row r="38" spans="1:12" s="247" customFormat="1" ht="5.25" customHeight="1" x14ac:dyDescent="0.25">
      <c r="A38" s="276"/>
      <c r="B38" s="277"/>
      <c r="C38" s="278"/>
      <c r="D38" s="278"/>
      <c r="E38" s="278"/>
      <c r="F38" s="278"/>
      <c r="G38" s="278"/>
      <c r="H38" s="278"/>
      <c r="I38" s="279"/>
      <c r="J38" s="279"/>
      <c r="K38" s="280"/>
      <c r="L38" s="281"/>
    </row>
    <row r="39" spans="1:12" s="247" customFormat="1" ht="22.5" customHeight="1" x14ac:dyDescent="0.25">
      <c r="B39" s="835" t="s">
        <v>510</v>
      </c>
      <c r="C39" s="835"/>
      <c r="D39" s="835"/>
      <c r="E39" s="835"/>
      <c r="F39" s="835"/>
      <c r="G39" s="835"/>
      <c r="H39" s="835"/>
      <c r="I39" s="835"/>
      <c r="J39" s="835"/>
      <c r="K39" s="835"/>
    </row>
    <row r="40" spans="1:12" s="53" customFormat="1" ht="21.95" customHeight="1" x14ac:dyDescent="0.25"/>
    <row r="41" spans="1:12" s="53" customFormat="1" ht="21.95" customHeight="1" x14ac:dyDescent="0.25">
      <c r="F41" s="111"/>
      <c r="G41" s="110"/>
    </row>
    <row r="42" spans="1:12" s="53" customFormat="1" ht="21.95" customHeight="1" x14ac:dyDescent="0.25"/>
    <row r="43" spans="1:12" s="53" customFormat="1" ht="21.95" customHeight="1" x14ac:dyDescent="0.25"/>
    <row r="44" spans="1:12" s="53" customFormat="1" ht="21.95" customHeight="1" x14ac:dyDescent="0.25"/>
    <row r="45" spans="1:12" s="53" customFormat="1" ht="21.95" customHeight="1" x14ac:dyDescent="0.25"/>
    <row r="46" spans="1:12" s="53" customFormat="1" ht="21.95" customHeight="1" x14ac:dyDescent="0.25"/>
    <row r="47" spans="1:12" s="53" customFormat="1" ht="21.95" customHeight="1" x14ac:dyDescent="0.25"/>
    <row r="48" spans="1:12" s="53" customFormat="1" ht="21.95" customHeight="1" x14ac:dyDescent="0.25"/>
    <row r="49" s="53" customFormat="1" ht="21.95" customHeight="1" x14ac:dyDescent="0.25"/>
    <row r="50" s="53" customFormat="1" ht="21.95" customHeight="1" x14ac:dyDescent="0.25"/>
  </sheetData>
  <sheetProtection algorithmName="SHA-512" hashValue="vfvCkEqLZDtCHmbpmVNtxOREEGJt1oGVmNcFHpIF/QJgXnyPy2r3kNzt7cTSdGEKP0mvYmiHbQDbJ9N8KECWnw==" saltValue="6D3XeGlHGSAuYCOsLIveFQ==" spinCount="100000" sheet="1" selectLockedCells="1"/>
  <mergeCells count="32">
    <mergeCell ref="B1:K1"/>
    <mergeCell ref="B2:K2"/>
    <mergeCell ref="B6:F6"/>
    <mergeCell ref="G6:K6"/>
    <mergeCell ref="B7:F7"/>
    <mergeCell ref="D24:G24"/>
    <mergeCell ref="G7:K7"/>
    <mergeCell ref="B8:F8"/>
    <mergeCell ref="G8:K8"/>
    <mergeCell ref="B9:F9"/>
    <mergeCell ref="G9:K9"/>
    <mergeCell ref="C11:G11"/>
    <mergeCell ref="C12:G12"/>
    <mergeCell ref="C13:G13"/>
    <mergeCell ref="D14:G14"/>
    <mergeCell ref="E15:G15"/>
    <mergeCell ref="E20:G20"/>
    <mergeCell ref="E21:G21"/>
    <mergeCell ref="E22:G22"/>
    <mergeCell ref="E23:G23"/>
    <mergeCell ref="B39:K39"/>
    <mergeCell ref="D27:G27"/>
    <mergeCell ref="E28:G28"/>
    <mergeCell ref="E29:G29"/>
    <mergeCell ref="D30:G30"/>
    <mergeCell ref="C31:G31"/>
    <mergeCell ref="C32:G32"/>
    <mergeCell ref="C33:G33"/>
    <mergeCell ref="C34:G34"/>
    <mergeCell ref="C35:G35"/>
    <mergeCell ref="C36:G36"/>
    <mergeCell ref="C37:G37"/>
  </mergeCells>
  <conditionalFormatting sqref="G6:K9">
    <cfRule type="cellIs" dxfId="0" priority="1" operator="equal">
      <formula>0</formula>
    </cfRule>
  </conditionalFormatting>
  <printOptions horizontalCentered="1"/>
  <pageMargins left="0.51181102362204722" right="0.51181102362204722" top="1.0629921259842521" bottom="0.27559055118110237" header="0.31496062992125984" footer="0.31496062992125984"/>
  <pageSetup paperSize="9" scale="65" orientation="portrait" horizontalDpi="1200" verticalDpi="1200" r:id="rId1"/>
  <headerFooter>
    <oddHeader>&amp;C&amp;"Calibri,Regular"&amp;K000000&amp;G_x000D_&amp;7MINISTÉRIO DAS FINANÇAS_x000D__x000D_&amp;11&amp;K305496FUNDO DE REABILITAÇÃO E CONSERVAÇÃO PATRIMONIAL</oddHeader>
    <oddFooter>&amp;C&amp;"-,Negrito"&amp;8&amp;P&amp;"-,Normal" | &amp;N</oddFooter>
  </headerFooter>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r:uid="{2A6B8D5D-99DE-462C-99DB-DDE3EFFDDE72}">
          <x14:formula1>
            <xm:f>Bases!$B$53:$B$54</xm:f>
          </x14:formula1>
          <xm:sqref>I12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lha5"/>
  <dimension ref="A1:P154"/>
  <sheetViews>
    <sheetView topLeftCell="A38" workbookViewId="0">
      <selection activeCell="A45" sqref="A45"/>
    </sheetView>
  </sheetViews>
  <sheetFormatPr defaultColWidth="10.875" defaultRowHeight="15" x14ac:dyDescent="0.25"/>
  <cols>
    <col min="1" max="1" width="49.625" style="377" bestFit="1" customWidth="1"/>
    <col min="2" max="2" width="41.25" style="377" bestFit="1" customWidth="1"/>
    <col min="3" max="3" width="6.625" style="377" customWidth="1"/>
    <col min="4" max="4" width="32.5" style="377" bestFit="1" customWidth="1"/>
    <col min="5" max="5" width="11.375" style="377" bestFit="1" customWidth="1"/>
    <col min="6" max="6" width="71.5" style="439" bestFit="1" customWidth="1"/>
    <col min="7" max="7" width="56.375" style="377" bestFit="1" customWidth="1"/>
    <col min="8" max="8" width="1.625" style="377" customWidth="1"/>
    <col min="9" max="9" width="6.625" style="377" customWidth="1"/>
    <col min="10" max="10" width="13.5" style="377" bestFit="1" customWidth="1"/>
    <col min="11" max="11" width="1.625" style="377" customWidth="1"/>
    <col min="12" max="12" width="6.625" style="377" customWidth="1"/>
    <col min="13" max="13" width="10.875" style="377"/>
    <col min="14" max="14" width="1.625" style="377" customWidth="1"/>
    <col min="15" max="15" width="6.625" style="377" customWidth="1"/>
    <col min="16" max="16" width="20.375" style="377" customWidth="1"/>
    <col min="17" max="16384" width="10.875" style="377"/>
  </cols>
  <sheetData>
    <row r="1" spans="1:6" ht="24.95" customHeight="1" x14ac:dyDescent="0.25">
      <c r="A1" s="377" t="s">
        <v>149</v>
      </c>
      <c r="B1" s="377" t="s">
        <v>318</v>
      </c>
      <c r="C1" s="535">
        <v>0.06</v>
      </c>
      <c r="D1" s="377" t="s">
        <v>88</v>
      </c>
      <c r="E1" s="377" t="s">
        <v>88</v>
      </c>
      <c r="F1" s="439" t="s">
        <v>664</v>
      </c>
    </row>
    <row r="2" spans="1:6" ht="24.95" customHeight="1" x14ac:dyDescent="0.25">
      <c r="A2" s="377" t="s">
        <v>150</v>
      </c>
      <c r="B2" s="377" t="s">
        <v>317</v>
      </c>
      <c r="C2" s="483">
        <v>0.23</v>
      </c>
      <c r="D2" s="377" t="s">
        <v>192</v>
      </c>
      <c r="E2" s="377" t="s">
        <v>329</v>
      </c>
      <c r="F2" s="439" t="s">
        <v>665</v>
      </c>
    </row>
    <row r="3" spans="1:6" ht="24.95" customHeight="1" x14ac:dyDescent="0.25">
      <c r="A3" s="377" t="s">
        <v>151</v>
      </c>
      <c r="B3" s="377" t="s">
        <v>316</v>
      </c>
      <c r="C3" s="483"/>
      <c r="D3" s="377" t="s">
        <v>96</v>
      </c>
      <c r="E3" s="377" t="s">
        <v>96</v>
      </c>
    </row>
    <row r="4" spans="1:6" ht="24.95" customHeight="1" x14ac:dyDescent="0.25">
      <c r="C4" s="483"/>
      <c r="D4" s="377" t="s">
        <v>198</v>
      </c>
      <c r="E4" s="377" t="s">
        <v>198</v>
      </c>
      <c r="F4" s="439" t="s">
        <v>666</v>
      </c>
    </row>
    <row r="5" spans="1:6" ht="24.95" customHeight="1" x14ac:dyDescent="0.25">
      <c r="A5" s="377" t="s">
        <v>186</v>
      </c>
      <c r="B5" s="377" t="s">
        <v>88</v>
      </c>
      <c r="C5" s="483"/>
      <c r="D5" s="377" t="s">
        <v>338</v>
      </c>
      <c r="E5" s="377" t="s">
        <v>338</v>
      </c>
      <c r="F5" s="439" t="s">
        <v>667</v>
      </c>
    </row>
    <row r="6" spans="1:6" ht="24.95" customHeight="1" x14ac:dyDescent="0.25">
      <c r="A6" s="377" t="s">
        <v>185</v>
      </c>
      <c r="B6" s="377" t="s">
        <v>89</v>
      </c>
      <c r="C6" s="483"/>
      <c r="D6" s="377" t="s">
        <v>93</v>
      </c>
      <c r="E6" s="377" t="s">
        <v>93</v>
      </c>
    </row>
    <row r="7" spans="1:6" ht="24.95" customHeight="1" x14ac:dyDescent="0.25">
      <c r="A7" s="377" t="s">
        <v>102</v>
      </c>
      <c r="C7" s="483"/>
      <c r="D7" s="377" t="s">
        <v>94</v>
      </c>
      <c r="E7" s="377" t="s">
        <v>94</v>
      </c>
      <c r="F7" s="439" t="s">
        <v>668</v>
      </c>
    </row>
    <row r="8" spans="1:6" ht="24.95" customHeight="1" x14ac:dyDescent="0.25">
      <c r="A8" s="377" t="s">
        <v>103</v>
      </c>
      <c r="B8" s="377" t="s">
        <v>187</v>
      </c>
      <c r="C8" s="483"/>
      <c r="D8" s="377" t="s">
        <v>189</v>
      </c>
      <c r="E8" s="377" t="s">
        <v>366</v>
      </c>
      <c r="F8" s="439" t="s">
        <v>669</v>
      </c>
    </row>
    <row r="9" spans="1:6" ht="24.95" customHeight="1" x14ac:dyDescent="0.25">
      <c r="A9" s="377" t="s">
        <v>104</v>
      </c>
      <c r="B9" s="377" t="s">
        <v>188</v>
      </c>
      <c r="C9" s="483"/>
      <c r="D9" s="377" t="s">
        <v>190</v>
      </c>
    </row>
    <row r="10" spans="1:6" ht="24.95" customHeight="1" x14ac:dyDescent="0.25">
      <c r="C10" s="483"/>
      <c r="F10" s="439" t="s">
        <v>140</v>
      </c>
    </row>
    <row r="11" spans="1:6" ht="24.95" customHeight="1" x14ac:dyDescent="0.25">
      <c r="A11" s="377" t="s">
        <v>257</v>
      </c>
      <c r="B11" s="377" t="s">
        <v>202</v>
      </c>
      <c r="C11" s="483"/>
      <c r="D11" s="377" t="s">
        <v>214</v>
      </c>
      <c r="F11" s="439" t="s">
        <v>141</v>
      </c>
    </row>
    <row r="12" spans="1:6" ht="24.95" customHeight="1" x14ac:dyDescent="0.25">
      <c r="A12" s="377" t="s">
        <v>522</v>
      </c>
      <c r="B12" s="377" t="s">
        <v>203</v>
      </c>
      <c r="C12" s="483"/>
      <c r="D12" s="377" t="s">
        <v>215</v>
      </c>
    </row>
    <row r="13" spans="1:6" ht="24.95" customHeight="1" x14ac:dyDescent="0.25">
      <c r="B13" s="377" t="s">
        <v>204</v>
      </c>
      <c r="C13" s="483"/>
      <c r="D13" s="377" t="s">
        <v>216</v>
      </c>
    </row>
    <row r="14" spans="1:6" ht="24.95" customHeight="1" x14ac:dyDescent="0.25">
      <c r="A14" s="377" t="s">
        <v>544</v>
      </c>
      <c r="C14" s="483"/>
    </row>
    <row r="15" spans="1:6" ht="24.95" customHeight="1" x14ac:dyDescent="0.25">
      <c r="A15" s="377" t="s">
        <v>545</v>
      </c>
      <c r="C15" s="483"/>
      <c r="D15" s="377" t="s">
        <v>231</v>
      </c>
    </row>
    <row r="16" spans="1:6" ht="24.95" customHeight="1" x14ac:dyDescent="0.25">
      <c r="C16" s="483"/>
      <c r="D16" s="377" t="s">
        <v>232</v>
      </c>
    </row>
    <row r="17" spans="1:16" ht="24.95" customHeight="1" x14ac:dyDescent="0.25">
      <c r="C17" s="483"/>
    </row>
    <row r="18" spans="1:16" ht="24.95" customHeight="1" x14ac:dyDescent="0.25">
      <c r="C18" s="483"/>
    </row>
    <row r="20" spans="1:16" ht="204" customHeight="1" x14ac:dyDescent="0.25"/>
    <row r="21" spans="1:16" ht="24.95" customHeight="1" x14ac:dyDescent="0.25">
      <c r="A21" s="536"/>
      <c r="B21" s="423" t="s">
        <v>96</v>
      </c>
      <c r="C21" s="536"/>
      <c r="D21" s="537"/>
      <c r="F21" s="536"/>
      <c r="G21" s="537"/>
      <c r="I21" s="536"/>
      <c r="J21" s="537"/>
      <c r="L21" s="536"/>
      <c r="M21" s="537"/>
      <c r="O21" s="536"/>
      <c r="P21" s="423" t="s">
        <v>96</v>
      </c>
    </row>
    <row r="22" spans="1:16" ht="24.95" customHeight="1" x14ac:dyDescent="0.25">
      <c r="B22" s="423" t="s">
        <v>88</v>
      </c>
      <c r="D22" s="423" t="s">
        <v>18</v>
      </c>
      <c r="E22" s="423"/>
      <c r="F22" s="387"/>
      <c r="G22" s="423" t="s">
        <v>23</v>
      </c>
      <c r="J22" s="423" t="s">
        <v>58</v>
      </c>
      <c r="M22" s="423" t="s">
        <v>79</v>
      </c>
      <c r="P22" s="423" t="s">
        <v>88</v>
      </c>
    </row>
    <row r="23" spans="1:16" ht="24.95" customHeight="1" x14ac:dyDescent="0.25">
      <c r="B23" s="423" t="s">
        <v>89</v>
      </c>
      <c r="D23" s="423" t="s">
        <v>19</v>
      </c>
      <c r="E23" s="423"/>
      <c r="F23" s="387"/>
      <c r="G23" s="423" t="s">
        <v>24</v>
      </c>
      <c r="J23" s="423" t="s">
        <v>59</v>
      </c>
      <c r="M23" s="423" t="s">
        <v>80</v>
      </c>
      <c r="P23" s="423" t="s">
        <v>89</v>
      </c>
    </row>
    <row r="24" spans="1:16" ht="24.95" customHeight="1" x14ac:dyDescent="0.25">
      <c r="B24" s="423" t="s">
        <v>96</v>
      </c>
      <c r="D24" s="423" t="s">
        <v>20</v>
      </c>
      <c r="E24" s="423"/>
      <c r="F24" s="387"/>
      <c r="G24" s="423" t="s">
        <v>314</v>
      </c>
      <c r="J24" s="423" t="s">
        <v>60</v>
      </c>
      <c r="M24" s="377" t="s">
        <v>162</v>
      </c>
      <c r="P24" s="423"/>
    </row>
    <row r="25" spans="1:16" ht="24.95" customHeight="1" x14ac:dyDescent="0.25">
      <c r="D25" s="423"/>
      <c r="E25" s="423"/>
      <c r="F25" s="387"/>
      <c r="G25" s="423" t="s">
        <v>25</v>
      </c>
      <c r="J25" s="423" t="s">
        <v>61</v>
      </c>
    </row>
    <row r="26" spans="1:16" ht="24.95" customHeight="1" x14ac:dyDescent="0.25">
      <c r="D26" s="446"/>
      <c r="E26" s="423"/>
      <c r="F26" s="387"/>
      <c r="G26" s="423" t="s">
        <v>26</v>
      </c>
      <c r="J26" s="423" t="s">
        <v>62</v>
      </c>
    </row>
    <row r="27" spans="1:16" ht="24.95" customHeight="1" x14ac:dyDescent="0.25">
      <c r="B27" s="423" t="s">
        <v>670</v>
      </c>
      <c r="C27" s="439" t="s">
        <v>96</v>
      </c>
      <c r="D27" s="443" t="s">
        <v>96</v>
      </c>
      <c r="E27" s="423"/>
      <c r="F27" s="387"/>
      <c r="G27" s="423" t="s">
        <v>27</v>
      </c>
      <c r="J27" s="423" t="s">
        <v>63</v>
      </c>
      <c r="P27" s="377" t="s">
        <v>126</v>
      </c>
    </row>
    <row r="28" spans="1:16" ht="24.95" customHeight="1" x14ac:dyDescent="0.25">
      <c r="B28" s="423" t="s">
        <v>671</v>
      </c>
      <c r="C28" s="377">
        <v>1</v>
      </c>
      <c r="D28" s="446">
        <v>1</v>
      </c>
      <c r="E28" s="423"/>
      <c r="F28" s="387"/>
      <c r="G28" s="423" t="s">
        <v>28</v>
      </c>
      <c r="J28" s="423" t="s">
        <v>64</v>
      </c>
      <c r="P28" s="377" t="s">
        <v>9</v>
      </c>
    </row>
    <row r="29" spans="1:16" ht="24.95" customHeight="1" x14ac:dyDescent="0.25">
      <c r="B29" s="423" t="s">
        <v>93</v>
      </c>
      <c r="C29" s="377">
        <v>2</v>
      </c>
      <c r="D29" s="446"/>
      <c r="E29" s="423"/>
      <c r="F29" s="387"/>
      <c r="G29" s="423" t="s">
        <v>29</v>
      </c>
      <c r="J29" s="423" t="s">
        <v>65</v>
      </c>
      <c r="P29" s="377" t="s">
        <v>127</v>
      </c>
    </row>
    <row r="30" spans="1:16" ht="24.95" customHeight="1" x14ac:dyDescent="0.25">
      <c r="B30" s="423" t="s">
        <v>94</v>
      </c>
      <c r="C30" s="377">
        <v>3</v>
      </c>
      <c r="D30" s="443" t="s">
        <v>96</v>
      </c>
      <c r="E30" s="423"/>
      <c r="F30" s="387"/>
      <c r="G30" s="423" t="s">
        <v>30</v>
      </c>
      <c r="J30" s="423" t="s">
        <v>66</v>
      </c>
    </row>
    <row r="31" spans="1:16" ht="24.95" customHeight="1" x14ac:dyDescent="0.25">
      <c r="D31" s="446">
        <v>1</v>
      </c>
      <c r="E31" s="423"/>
      <c r="F31" s="387"/>
      <c r="G31" s="423" t="s">
        <v>31</v>
      </c>
      <c r="J31" s="423" t="s">
        <v>67</v>
      </c>
      <c r="P31" s="377" t="s">
        <v>123</v>
      </c>
    </row>
    <row r="32" spans="1:16" ht="24.95" customHeight="1" x14ac:dyDescent="0.25">
      <c r="D32" s="446">
        <v>0.8</v>
      </c>
      <c r="E32" s="423"/>
      <c r="F32" s="387"/>
      <c r="G32" s="423" t="s">
        <v>32</v>
      </c>
      <c r="J32" s="423" t="s">
        <v>68</v>
      </c>
      <c r="P32" s="377" t="s">
        <v>124</v>
      </c>
    </row>
    <row r="33" spans="1:16" ht="24.95" customHeight="1" x14ac:dyDescent="0.25">
      <c r="B33" s="377" t="s">
        <v>88</v>
      </c>
      <c r="D33" s="446">
        <v>0.7</v>
      </c>
      <c r="E33" s="423"/>
      <c r="F33" s="387"/>
      <c r="G33" s="423" t="s">
        <v>33</v>
      </c>
      <c r="J33" s="423" t="s">
        <v>69</v>
      </c>
      <c r="P33" s="377" t="s">
        <v>125</v>
      </c>
    </row>
    <row r="34" spans="1:16" ht="24.95" customHeight="1" x14ac:dyDescent="0.25">
      <c r="B34" s="377" t="s">
        <v>192</v>
      </c>
      <c r="D34" s="423"/>
      <c r="E34" s="423"/>
      <c r="F34" s="387"/>
      <c r="G34" s="423" t="s">
        <v>34</v>
      </c>
      <c r="J34" s="423" t="s">
        <v>70</v>
      </c>
    </row>
    <row r="35" spans="1:16" ht="24.95" customHeight="1" x14ac:dyDescent="0.25">
      <c r="B35" s="377" t="s">
        <v>96</v>
      </c>
      <c r="D35" s="443" t="s">
        <v>96</v>
      </c>
      <c r="E35" s="423"/>
      <c r="F35" s="387"/>
      <c r="G35" s="423" t="s">
        <v>35</v>
      </c>
      <c r="J35" s="423" t="s">
        <v>71</v>
      </c>
    </row>
    <row r="36" spans="1:16" ht="24.95" customHeight="1" x14ac:dyDescent="0.25">
      <c r="D36" s="446">
        <v>0.95</v>
      </c>
      <c r="E36" s="423"/>
      <c r="F36" s="387"/>
      <c r="G36" s="423" t="s">
        <v>36</v>
      </c>
      <c r="J36" s="423" t="s">
        <v>72</v>
      </c>
    </row>
    <row r="37" spans="1:16" ht="24.95" customHeight="1" x14ac:dyDescent="0.25">
      <c r="D37" s="446">
        <v>0.75</v>
      </c>
      <c r="E37" s="423"/>
      <c r="F37" s="387"/>
      <c r="G37" s="423" t="s">
        <v>37</v>
      </c>
      <c r="J37" s="423" t="s">
        <v>73</v>
      </c>
      <c r="P37" s="377" t="s">
        <v>119</v>
      </c>
    </row>
    <row r="38" spans="1:16" ht="24.95" customHeight="1" x14ac:dyDescent="0.25">
      <c r="D38" s="446">
        <v>0.65</v>
      </c>
      <c r="E38" s="423"/>
      <c r="F38" s="387"/>
      <c r="G38" s="423" t="s">
        <v>38</v>
      </c>
      <c r="J38" s="423" t="s">
        <v>74</v>
      </c>
      <c r="P38" s="377" t="s">
        <v>120</v>
      </c>
    </row>
    <row r="39" spans="1:16" ht="24.95" customHeight="1" x14ac:dyDescent="0.25">
      <c r="A39" s="377" t="s">
        <v>565</v>
      </c>
      <c r="D39" s="423"/>
      <c r="E39" s="423"/>
      <c r="F39" s="387"/>
      <c r="G39" s="423" t="s">
        <v>39</v>
      </c>
      <c r="J39" s="423" t="s">
        <v>75</v>
      </c>
    </row>
    <row r="40" spans="1:16" ht="24.95" customHeight="1" x14ac:dyDescent="0.25">
      <c r="A40" s="377" t="s">
        <v>564</v>
      </c>
      <c r="B40" s="439" t="s">
        <v>96</v>
      </c>
      <c r="D40" s="423" t="s">
        <v>140</v>
      </c>
      <c r="E40" s="423"/>
      <c r="F40" s="387"/>
      <c r="G40" s="423" t="s">
        <v>40</v>
      </c>
    </row>
    <row r="41" spans="1:16" ht="24.95" customHeight="1" x14ac:dyDescent="0.25">
      <c r="A41" s="377" t="s">
        <v>566</v>
      </c>
      <c r="B41" s="483">
        <v>0.06</v>
      </c>
      <c r="D41" s="377" t="s">
        <v>141</v>
      </c>
      <c r="P41" s="377" t="s">
        <v>149</v>
      </c>
    </row>
    <row r="42" spans="1:16" ht="24.95" customHeight="1" x14ac:dyDescent="0.25">
      <c r="B42" s="483">
        <v>0.23</v>
      </c>
      <c r="P42" s="377" t="s">
        <v>150</v>
      </c>
    </row>
    <row r="43" spans="1:16" ht="24.95" customHeight="1" x14ac:dyDescent="0.25">
      <c r="B43" s="483">
        <v>0</v>
      </c>
      <c r="D43" s="538" t="str">
        <f>"(1)"</f>
        <v>(1)</v>
      </c>
      <c r="G43" s="377" t="s">
        <v>153</v>
      </c>
      <c r="P43" s="377" t="s">
        <v>151</v>
      </c>
    </row>
    <row r="44" spans="1:16" ht="24.95" customHeight="1" x14ac:dyDescent="0.25">
      <c r="D44" s="377" t="s">
        <v>305</v>
      </c>
      <c r="G44" s="377" t="s">
        <v>154</v>
      </c>
    </row>
    <row r="45" spans="1:16" ht="24.95" customHeight="1" x14ac:dyDescent="0.25">
      <c r="A45" s="377" t="s">
        <v>548</v>
      </c>
      <c r="B45" s="377" t="s">
        <v>257</v>
      </c>
      <c r="G45" s="377" t="s">
        <v>191</v>
      </c>
    </row>
    <row r="46" spans="1:16" ht="24.95" customHeight="1" x14ac:dyDescent="0.25">
      <c r="A46" s="377" t="s">
        <v>549</v>
      </c>
      <c r="B46" s="377" t="s">
        <v>522</v>
      </c>
    </row>
    <row r="47" spans="1:16" ht="24.95" customHeight="1" x14ac:dyDescent="0.25">
      <c r="A47" s="377" t="s">
        <v>550</v>
      </c>
    </row>
    <row r="48" spans="1:16" ht="24.95" customHeight="1" x14ac:dyDescent="0.25">
      <c r="D48" s="377" t="s">
        <v>185</v>
      </c>
      <c r="G48" s="377" t="s">
        <v>187</v>
      </c>
    </row>
    <row r="49" spans="1:7" ht="24.95" customHeight="1" x14ac:dyDescent="0.25">
      <c r="D49" s="377" t="s">
        <v>186</v>
      </c>
      <c r="G49" s="377" t="s">
        <v>188</v>
      </c>
    </row>
    <row r="50" spans="1:7" ht="24.95" customHeight="1" x14ac:dyDescent="0.25">
      <c r="A50" s="377" t="s">
        <v>551</v>
      </c>
      <c r="B50" s="408" t="s">
        <v>469</v>
      </c>
    </row>
    <row r="51" spans="1:7" ht="24.95" customHeight="1" x14ac:dyDescent="0.25">
      <c r="A51" s="377" t="s">
        <v>552</v>
      </c>
      <c r="B51" s="408" t="s">
        <v>470</v>
      </c>
      <c r="D51" s="377" t="s">
        <v>102</v>
      </c>
      <c r="G51" s="377" t="s">
        <v>189</v>
      </c>
    </row>
    <row r="52" spans="1:7" ht="24.95" customHeight="1" x14ac:dyDescent="0.25">
      <c r="A52" s="377" t="s">
        <v>553</v>
      </c>
      <c r="B52" s="539" t="s">
        <v>471</v>
      </c>
      <c r="D52" s="377" t="s">
        <v>103</v>
      </c>
      <c r="G52" s="377" t="s">
        <v>190</v>
      </c>
    </row>
    <row r="53" spans="1:7" ht="24.95" customHeight="1" x14ac:dyDescent="0.35">
      <c r="A53" s="377" t="s">
        <v>554</v>
      </c>
      <c r="B53" s="540" t="s">
        <v>472</v>
      </c>
      <c r="D53" s="377" t="s">
        <v>104</v>
      </c>
    </row>
    <row r="54" spans="1:7" ht="24.95" customHeight="1" x14ac:dyDescent="0.35">
      <c r="A54" s="377" t="s">
        <v>555</v>
      </c>
      <c r="B54" s="540" t="s">
        <v>473</v>
      </c>
    </row>
    <row r="55" spans="1:7" ht="24.95" customHeight="1" x14ac:dyDescent="0.25">
      <c r="A55" s="377" t="s">
        <v>556</v>
      </c>
      <c r="G55" s="377" t="s">
        <v>205</v>
      </c>
    </row>
    <row r="56" spans="1:7" ht="24.95" customHeight="1" x14ac:dyDescent="0.25">
      <c r="A56" s="377" t="s">
        <v>557</v>
      </c>
      <c r="G56" s="377" t="s">
        <v>206</v>
      </c>
    </row>
    <row r="57" spans="1:7" ht="24.95" customHeight="1" x14ac:dyDescent="0.25">
      <c r="A57" s="377" t="s">
        <v>558</v>
      </c>
    </row>
    <row r="58" spans="1:7" ht="24.95" customHeight="1" x14ac:dyDescent="0.25">
      <c r="A58" s="377" t="s">
        <v>559</v>
      </c>
    </row>
    <row r="59" spans="1:7" ht="24.95" customHeight="1" x14ac:dyDescent="0.25">
      <c r="A59" s="377" t="s">
        <v>560</v>
      </c>
      <c r="D59" s="541"/>
    </row>
    <row r="60" spans="1:7" ht="24.95" customHeight="1" x14ac:dyDescent="0.25">
      <c r="A60" s="377" t="s">
        <v>547</v>
      </c>
      <c r="D60" s="541"/>
      <c r="G60" s="465"/>
    </row>
    <row r="61" spans="1:7" ht="24.95" customHeight="1" x14ac:dyDescent="0.25">
      <c r="A61" s="377" t="s">
        <v>307</v>
      </c>
    </row>
    <row r="62" spans="1:7" ht="24.95" customHeight="1" x14ac:dyDescent="0.25">
      <c r="A62" s="377" t="s">
        <v>599</v>
      </c>
    </row>
    <row r="63" spans="1:7" ht="24.95" customHeight="1" x14ac:dyDescent="0.25"/>
    <row r="64" spans="1:7" ht="24.95" customHeight="1" x14ac:dyDescent="0.25">
      <c r="D64" s="377" t="s">
        <v>202</v>
      </c>
      <c r="G64" s="377" t="s">
        <v>208</v>
      </c>
    </row>
    <row r="65" spans="4:7" ht="24.95" customHeight="1" x14ac:dyDescent="0.25">
      <c r="D65" s="377" t="s">
        <v>203</v>
      </c>
      <c r="G65" s="377" t="s">
        <v>209</v>
      </c>
    </row>
    <row r="66" spans="4:7" ht="24.95" customHeight="1" x14ac:dyDescent="0.25">
      <c r="D66" s="377" t="s">
        <v>204</v>
      </c>
      <c r="G66" s="377" t="s">
        <v>210</v>
      </c>
    </row>
    <row r="67" spans="4:7" ht="24.95" customHeight="1" x14ac:dyDescent="0.25"/>
    <row r="68" spans="4:7" ht="24.95" customHeight="1" x14ac:dyDescent="0.25">
      <c r="D68" s="377" t="s">
        <v>214</v>
      </c>
      <c r="G68" s="377" t="s">
        <v>217</v>
      </c>
    </row>
    <row r="69" spans="4:7" ht="24.95" customHeight="1" x14ac:dyDescent="0.25">
      <c r="D69" s="377" t="s">
        <v>215</v>
      </c>
      <c r="G69" s="377" t="s">
        <v>218</v>
      </c>
    </row>
    <row r="70" spans="4:7" ht="24.95" customHeight="1" x14ac:dyDescent="0.25">
      <c r="D70" s="377" t="s">
        <v>216</v>
      </c>
      <c r="G70" s="377" t="s">
        <v>219</v>
      </c>
    </row>
    <row r="71" spans="4:7" ht="24.95" customHeight="1" x14ac:dyDescent="0.25"/>
    <row r="72" spans="4:7" ht="24.95" customHeight="1" x14ac:dyDescent="0.25">
      <c r="G72" s="377" t="s">
        <v>220</v>
      </c>
    </row>
    <row r="73" spans="4:7" ht="24.95" customHeight="1" x14ac:dyDescent="0.25">
      <c r="G73" s="377" t="s">
        <v>221</v>
      </c>
    </row>
    <row r="74" spans="4:7" ht="24.95" customHeight="1" x14ac:dyDescent="0.25">
      <c r="G74" s="377" t="s">
        <v>222</v>
      </c>
    </row>
    <row r="75" spans="4:7" ht="24.95" customHeight="1" x14ac:dyDescent="0.25"/>
    <row r="76" spans="4:7" ht="24.95" customHeight="1" x14ac:dyDescent="0.25">
      <c r="G76" s="377" t="s">
        <v>223</v>
      </c>
    </row>
    <row r="77" spans="4:7" ht="24.95" customHeight="1" x14ac:dyDescent="0.25">
      <c r="G77" s="377" t="s">
        <v>224</v>
      </c>
    </row>
    <row r="78" spans="4:7" ht="24.95" customHeight="1" x14ac:dyDescent="0.25">
      <c r="G78" s="377" t="s">
        <v>225</v>
      </c>
    </row>
    <row r="79" spans="4:7" ht="24.95" customHeight="1" x14ac:dyDescent="0.25"/>
    <row r="80" spans="4:7" ht="24.95" customHeight="1" x14ac:dyDescent="0.25">
      <c r="G80" s="377" t="s">
        <v>227</v>
      </c>
    </row>
    <row r="81" spans="4:7" ht="24.95" customHeight="1" x14ac:dyDescent="0.25">
      <c r="G81" s="377" t="s">
        <v>228</v>
      </c>
    </row>
    <row r="82" spans="4:7" ht="24.95" customHeight="1" x14ac:dyDescent="0.25">
      <c r="G82" s="377" t="s">
        <v>229</v>
      </c>
    </row>
    <row r="83" spans="4:7" ht="24.95" customHeight="1" x14ac:dyDescent="0.25"/>
    <row r="84" spans="4:7" ht="24.95" customHeight="1" x14ac:dyDescent="0.25">
      <c r="D84" s="377" t="s">
        <v>231</v>
      </c>
      <c r="G84" s="377" t="s">
        <v>253</v>
      </c>
    </row>
    <row r="85" spans="4:7" ht="24.95" customHeight="1" x14ac:dyDescent="0.25">
      <c r="D85" s="377" t="s">
        <v>232</v>
      </c>
      <c r="G85" s="377" t="s">
        <v>252</v>
      </c>
    </row>
    <row r="86" spans="4:7" ht="24.95" customHeight="1" x14ac:dyDescent="0.25"/>
    <row r="87" spans="4:7" ht="24.95" customHeight="1" x14ac:dyDescent="0.25">
      <c r="G87" s="377" t="s">
        <v>254</v>
      </c>
    </row>
    <row r="88" spans="4:7" ht="24.95" customHeight="1" x14ac:dyDescent="0.25">
      <c r="G88" s="377" t="s">
        <v>255</v>
      </c>
    </row>
    <row r="89" spans="4:7" ht="24.95" customHeight="1" x14ac:dyDescent="0.25"/>
    <row r="90" spans="4:7" ht="24.95" customHeight="1" x14ac:dyDescent="0.25">
      <c r="G90" s="377" t="s">
        <v>235</v>
      </c>
    </row>
    <row r="91" spans="4:7" ht="24.95" customHeight="1" x14ac:dyDescent="0.25">
      <c r="G91" s="377" t="s">
        <v>236</v>
      </c>
    </row>
    <row r="92" spans="4:7" ht="24.95" customHeight="1" x14ac:dyDescent="0.25">
      <c r="G92" s="377" t="s">
        <v>315</v>
      </c>
    </row>
    <row r="93" spans="4:7" ht="24.95" customHeight="1" x14ac:dyDescent="0.25"/>
    <row r="94" spans="4:7" ht="24.95" customHeight="1" x14ac:dyDescent="0.25"/>
    <row r="95" spans="4:7" ht="24.95" customHeight="1" x14ac:dyDescent="0.25"/>
    <row r="96" spans="4:7" ht="24.95" customHeight="1" x14ac:dyDescent="0.25"/>
    <row r="97" ht="24.95" customHeight="1" x14ac:dyDescent="0.25"/>
    <row r="98" ht="24.95" customHeight="1" x14ac:dyDescent="0.25"/>
    <row r="99" ht="24.95" customHeight="1" x14ac:dyDescent="0.25"/>
    <row r="100" ht="24.95" customHeight="1" x14ac:dyDescent="0.25"/>
    <row r="101" ht="24.95" customHeight="1" x14ac:dyDescent="0.25"/>
    <row r="102" ht="24.95" customHeight="1" x14ac:dyDescent="0.25"/>
    <row r="103" ht="24.95" customHeight="1" x14ac:dyDescent="0.25"/>
    <row r="104" ht="24.95" customHeight="1" x14ac:dyDescent="0.25"/>
    <row r="105" ht="24.95" customHeight="1" x14ac:dyDescent="0.25"/>
    <row r="106" ht="24.95" customHeight="1" x14ac:dyDescent="0.25"/>
    <row r="107" ht="24.95" customHeight="1" x14ac:dyDescent="0.25"/>
    <row r="108" ht="24.95" customHeight="1" x14ac:dyDescent="0.25"/>
    <row r="109" ht="24.95" customHeight="1" x14ac:dyDescent="0.25"/>
    <row r="110" ht="24.95" customHeight="1" x14ac:dyDescent="0.25"/>
    <row r="111" ht="24.95" customHeight="1" x14ac:dyDescent="0.25"/>
    <row r="112" ht="24.95" customHeight="1" x14ac:dyDescent="0.25"/>
    <row r="113" ht="24.95" customHeight="1" x14ac:dyDescent="0.25"/>
    <row r="114" ht="24.95" customHeight="1" x14ac:dyDescent="0.25"/>
    <row r="115" ht="24.95" customHeight="1" x14ac:dyDescent="0.25"/>
    <row r="116" ht="24.95" customHeight="1" x14ac:dyDescent="0.25"/>
    <row r="117" ht="24.95" customHeight="1" x14ac:dyDescent="0.25"/>
    <row r="118" ht="24.95" customHeight="1" x14ac:dyDescent="0.25"/>
    <row r="119" ht="24.95" customHeight="1" x14ac:dyDescent="0.25"/>
    <row r="120" ht="24.95" customHeight="1" x14ac:dyDescent="0.25"/>
    <row r="121" ht="24.95" customHeight="1" x14ac:dyDescent="0.25"/>
    <row r="122" ht="24.95" customHeight="1" x14ac:dyDescent="0.25"/>
    <row r="123" ht="24.95" customHeight="1" x14ac:dyDescent="0.25"/>
    <row r="124" ht="24.95" customHeight="1" x14ac:dyDescent="0.25"/>
    <row r="125" ht="24.95" customHeight="1" x14ac:dyDescent="0.25"/>
    <row r="126" ht="24.95" customHeight="1" x14ac:dyDescent="0.25"/>
    <row r="127" ht="24.95" customHeight="1" x14ac:dyDescent="0.25"/>
    <row r="128" ht="24.95" customHeight="1" x14ac:dyDescent="0.25"/>
    <row r="129" ht="24.95" customHeight="1" x14ac:dyDescent="0.25"/>
    <row r="130" ht="24.95" customHeight="1" x14ac:dyDescent="0.25"/>
    <row r="131" ht="24.95" customHeight="1" x14ac:dyDescent="0.25"/>
    <row r="132" ht="24.95" customHeight="1" x14ac:dyDescent="0.25"/>
    <row r="133" ht="24.95" customHeight="1" x14ac:dyDescent="0.25"/>
    <row r="134" ht="24.95" customHeight="1" x14ac:dyDescent="0.25"/>
    <row r="135" ht="24.95" customHeight="1" x14ac:dyDescent="0.25"/>
    <row r="136" ht="24.95" customHeight="1" x14ac:dyDescent="0.25"/>
    <row r="137" ht="24.95" customHeight="1" x14ac:dyDescent="0.25"/>
    <row r="138" ht="24.95" customHeight="1" x14ac:dyDescent="0.25"/>
    <row r="139" ht="24.95" customHeight="1" x14ac:dyDescent="0.25"/>
    <row r="140" ht="24.95" customHeight="1" x14ac:dyDescent="0.25"/>
    <row r="141" ht="24.95" customHeight="1" x14ac:dyDescent="0.25"/>
    <row r="142" ht="24.95" customHeight="1" x14ac:dyDescent="0.25"/>
    <row r="143" ht="24.95" customHeight="1" x14ac:dyDescent="0.25"/>
    <row r="144" ht="24.95" customHeight="1" x14ac:dyDescent="0.25"/>
    <row r="145" ht="24.95" customHeight="1" x14ac:dyDescent="0.25"/>
    <row r="146" ht="24.95" customHeight="1" x14ac:dyDescent="0.25"/>
    <row r="147" ht="24.95" customHeight="1" x14ac:dyDescent="0.25"/>
    <row r="148" ht="24.95" customHeight="1" x14ac:dyDescent="0.25"/>
    <row r="149" ht="24.95" customHeight="1" x14ac:dyDescent="0.25"/>
    <row r="150" ht="24.95" customHeight="1" x14ac:dyDescent="0.25"/>
    <row r="151" ht="24.95" customHeight="1" x14ac:dyDescent="0.25"/>
    <row r="152" ht="24.95" customHeight="1" x14ac:dyDescent="0.25"/>
    <row r="153" ht="24.95" customHeight="1" x14ac:dyDescent="0.25"/>
    <row r="154" ht="24.95" customHeight="1" x14ac:dyDescent="0.25"/>
  </sheetData>
  <pageMargins left="0.7" right="0.7" top="0.75" bottom="0.75" header="0.3" footer="0.3"/>
  <pageSetup paperSize="9" orientation="portrait"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9</vt:i4>
      </vt:variant>
      <vt:variant>
        <vt:lpstr>Intervalos com Nome</vt:lpstr>
      </vt:variant>
      <vt:variant>
        <vt:i4>7</vt:i4>
      </vt:variant>
    </vt:vector>
  </HeadingPairs>
  <TitlesOfParts>
    <vt:vector size="16" baseType="lpstr">
      <vt:lpstr>Comparticipação</vt:lpstr>
      <vt:lpstr>Parecer</vt:lpstr>
      <vt:lpstr>Parecer_AnexoRC</vt:lpstr>
      <vt:lpstr>Parecer_AnexoPRA</vt:lpstr>
      <vt:lpstr>FormulárioCandidatura</vt:lpstr>
      <vt:lpstr>AnexoRC</vt:lpstr>
      <vt:lpstr>AnexoPRA</vt:lpstr>
      <vt:lpstr>Checklist</vt:lpstr>
      <vt:lpstr>Bases</vt:lpstr>
      <vt:lpstr>AnexoPRA!Área_de_Impressão</vt:lpstr>
      <vt:lpstr>AnexoRC!Área_de_Impressão</vt:lpstr>
      <vt:lpstr>Comparticipação!Área_de_Impressão</vt:lpstr>
      <vt:lpstr>FormulárioCandidatura!Área_de_Impressão</vt:lpstr>
      <vt:lpstr>Parecer!Área_de_Impressão</vt:lpstr>
      <vt:lpstr>Parecer_AnexoPRA!Área_de_Impressão</vt:lpstr>
      <vt:lpstr>Parecer_AnexoRC!Área_de_Impressão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Nuno Gonçalves</dc:creator>
  <cp:lastModifiedBy>Nuno Gonçalves</cp:lastModifiedBy>
  <cp:lastPrinted>2023-12-29T16:24:32Z</cp:lastPrinted>
  <dcterms:created xsi:type="dcterms:W3CDTF">2021-03-16T11:29:23Z</dcterms:created>
  <dcterms:modified xsi:type="dcterms:W3CDTF">2024-01-25T15:58:34Z</dcterms:modified>
</cp:coreProperties>
</file>