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stamosa-my.sharepoint.com/personal/graca_reis_estamo_pt/Documents/Docs2/site/frcp/"/>
    </mc:Choice>
  </mc:AlternateContent>
  <xr:revisionPtr revIDLastSave="0" documentId="8_{C5E737CF-0AB8-4D8C-88C6-64EE67A7735F}" xr6:coauthVersionLast="47" xr6:coauthVersionMax="47" xr10:uidLastSave="{00000000-0000-0000-0000-000000000000}"/>
  <workbookProtection workbookAlgorithmName="SHA-512" workbookHashValue="i5ztk5J0DjP5KydqIMXUHEJ5CdDF2xYsZMDhRtJowkZQ8u0Gs/atGTjZXuUTZH3Vjl3PP2g0hZIFRCoAUzlolQ==" workbookSaltValue="vvzVKb6zLDIEn3pD5OhKnA==" workbookSpinCount="100000" lockStructure="1"/>
  <bookViews>
    <workbookView xWindow="-108" yWindow="-108" windowWidth="23256" windowHeight="13896" firstSheet="4" activeTab="4" xr2:uid="{5834F39A-26AA-42B2-B99D-C22DC03C47A0}"/>
  </bookViews>
  <sheets>
    <sheet name="Comparticipação" sheetId="22" state="hidden" r:id="rId1"/>
    <sheet name="Parecer" sheetId="23" state="hidden" r:id="rId2"/>
    <sheet name="Parecer RC" sheetId="17" state="hidden" r:id="rId3"/>
    <sheet name="Parecer PRA" sheetId="18" state="hidden" r:id="rId4"/>
    <sheet name="Formulário Candidatura" sheetId="15" r:id="rId5"/>
    <sheet name="Anexo RC" sheetId="20" r:id="rId6"/>
    <sheet name="Anexo PRA" sheetId="21" state="hidden" r:id="rId7"/>
    <sheet name="suporte" sheetId="19" state="hidden" r:id="rId8"/>
    <sheet name="territorio" sheetId="3" state="hidden" r:id="rId9"/>
  </sheets>
  <definedNames>
    <definedName name="Abrantes">territorio!$D$2005:$D$2017</definedName>
    <definedName name="Águeda">territorio!$D$1:$D$11</definedName>
    <definedName name="Aguiar_da_Beira">territorio!$D$1207:$D$1216</definedName>
    <definedName name="Alandroal">territorio!$D$1071:$D$1074</definedName>
    <definedName name="Albergaria_a_Velha">territorio!$D$12:$D$17</definedName>
    <definedName name="Albufeira">territorio!$D$1140:$D$1143</definedName>
    <definedName name="Alcácer_do_Sal">territorio!$D$2146:$D$2149</definedName>
    <definedName name="Alcanena">territorio!$D$2018:$D$2024</definedName>
    <definedName name="Alcobaça">territorio!$D$1449:$D$1461</definedName>
    <definedName name="Alcochete">territorio!$D$2150:$D$2152</definedName>
    <definedName name="Alcoutim">territorio!$D$1144:$D$1147</definedName>
    <definedName name="Alenquer">territorio!$D$1559:$D$1569</definedName>
    <definedName name="Alfândega_da_Fé">territorio!$D$570:$D$581</definedName>
    <definedName name="Alijó">territorio!$D$2409:$D$2422</definedName>
    <definedName name="Aljezur">territorio!$D$1148:$D$1151</definedName>
    <definedName name="Aljustrel">territorio!$D$148:$D$151</definedName>
    <definedName name="Almada">territorio!$D$2153:$D$2157</definedName>
    <definedName name="Almeida">territorio!$D$1217:$D$1232</definedName>
    <definedName name="Almeirim">territorio!$D$2025:$D$2028</definedName>
    <definedName name="Almodôvar">territorio!$D$152:$D$157</definedName>
    <definedName name="Alpiarça">territorio!$D$2029</definedName>
    <definedName name="Alter_do_Chão">territorio!$D$1693:$D$1696</definedName>
    <definedName name="Alvaiázere">territorio!$D$1462:$D$1466</definedName>
    <definedName name="Alvito">territorio!$D$158:$D$159</definedName>
    <definedName name="Amadora">territorio!$D$1683:$D$1688</definedName>
    <definedName name="Amarante">territorio!$D$1762:$D$1787</definedName>
    <definedName name="Anadia">territorio!$D$18:$D$27</definedName>
    <definedName name="Ansião">territorio!$D$1467:$D$1472</definedName>
    <definedName name="Arcos_de_Valdevez">territorio!$D$2201:$D$2236</definedName>
    <definedName name="_xlnm.Print_Area" localSheetId="5">'Anexo RC'!$A$1:$AT$70</definedName>
    <definedName name="_xlnm.Print_Area" localSheetId="0">Comparticipação!$A$1:$AT$109</definedName>
    <definedName name="_xlnm.Print_Area" localSheetId="4">'Formulário Candidatura'!$A$1:$AT$70</definedName>
    <definedName name="_xlnm.Print_Area" localSheetId="1">Parecer!$A$1:$AT$125</definedName>
    <definedName name="_xlnm.Print_Area" localSheetId="3">'Parecer PRA'!$A$1:$AT$300</definedName>
    <definedName name="_xlnm.Print_Area" localSheetId="2">'Parecer RC'!$A$1:$AT$158</definedName>
    <definedName name="Arganil">territorio!$D$916:$D$929</definedName>
    <definedName name="Armamar">territorio!$D$2606:$D$2619</definedName>
    <definedName name="Arouca">territorio!$D$28:$D$43</definedName>
    <definedName name="Arraiolos">territorio!$D$1075:$D$1079</definedName>
    <definedName name="Arronches">territorio!$D$1697:$D$1699</definedName>
    <definedName name="Arruda_dos_Vinhos">territorio!$D$1570:$D$1573</definedName>
    <definedName name="Atalaia">territorio!$D$2129:$D$2132</definedName>
    <definedName name="Aveiro">territorio!$C$1:$C$147</definedName>
    <definedName name="Aveiro_Concelho">territorio!$D$44:$D$53</definedName>
    <definedName name="Avis">territorio!$D$1700:$D$1705</definedName>
    <definedName name="Azambuja">territorio!$D$1574:$D$1580</definedName>
    <definedName name="Baião">territorio!$D$1788:$D$1801</definedName>
    <definedName name="Barcelos">territorio!$D$239:$D$299</definedName>
    <definedName name="Barrancos">territorio!$D$160</definedName>
    <definedName name="Barreiro">territorio!$D$2158:$D$2161</definedName>
    <definedName name="Batalha">territorio!$D$1473:$D$1476</definedName>
    <definedName name="Beja">territorio!$C$148:$C$222</definedName>
    <definedName name="Beja_Concelho">territorio!$D$161:$D$172</definedName>
    <definedName name="Belmonte">territorio!$D$796:$D$799</definedName>
    <definedName name="Benavente">territorio!$D$2030:$D$2033</definedName>
    <definedName name="Bombarral">territorio!$D$1477:$D$1480</definedName>
    <definedName name="Borba">territorio!$D$1080:$D$1083</definedName>
    <definedName name="Boticas">territorio!$D$2423:$D$2432</definedName>
    <definedName name="Braga">territorio!$C$223:$C$569</definedName>
    <definedName name="Braga_Concelho">territorio!$D$300:$D$336</definedName>
    <definedName name="Bragança">territorio!$C$570:$C$795</definedName>
    <definedName name="Bragança_Concelho">territorio!$D$582:$D$620</definedName>
    <definedName name="Cabeceiras_de_Basto">territorio!$D$337:$D$363</definedName>
    <definedName name="Cadaval">territorio!$D$1581:$D$1587</definedName>
    <definedName name="Caldas_da_Rainha">territorio!$D$1481:$D$1492</definedName>
    <definedName name="Calheta">territorio!$D$2883:$D$2890</definedName>
    <definedName name="Câmara_de_Lobos">territorio!$D$2891:$D$2895</definedName>
    <definedName name="Caminha">territorio!$D$2237:$D$2250</definedName>
    <definedName name="Campo_Maior">territorio!$D$1706:$D$1708</definedName>
    <definedName name="Cantanhede">territorio!$D$930:$D$943</definedName>
    <definedName name="Carrazeda_de_Ansiães">territorio!$D$621:$D$634</definedName>
    <definedName name="Carregal_do_Sal">territorio!$D$2620:$D$2624</definedName>
    <definedName name="Cartaxo">territorio!$D$2034:$D$2039</definedName>
    <definedName name="Cascais">territorio!$D$1588:$D$1591</definedName>
    <definedName name="Castanheira_de_Pêra">territorio!$D$1493</definedName>
    <definedName name="Castelo_Branco">territorio!$C$796:$C$915</definedName>
    <definedName name="Castelo_Branco_Concelho">territorio!$D$800:$D$818</definedName>
    <definedName name="Castelo_de_Paiva">territorio!$D$54:$D$59</definedName>
    <definedName name="Castelo_de_Vide">territorio!$D$1709:$D$1712</definedName>
    <definedName name="Castro_Daire">territorio!$D$2625:$D$2640</definedName>
    <definedName name="Castro_Marim">territorio!$D$1152:$D$1155</definedName>
    <definedName name="Castro_Verde">territorio!$D$173:$D$176</definedName>
    <definedName name="Celorico_da_Beira">territorio!$D$1233:$D$1248</definedName>
    <definedName name="Chamusca">territorio!$D$2040:$D$2044</definedName>
    <definedName name="Chaves">territorio!$D$2433:$D$2471</definedName>
    <definedName name="Cinfães">territorio!$D$2641:$D$2654</definedName>
    <definedName name="Coimbra">territorio!$C$916:$C$1070</definedName>
    <definedName name="Coimbra_Concelho">territorio!$D$944:$D$961</definedName>
    <definedName name="Condeixa_a_Nova">territorio!$D$962:$D$968</definedName>
    <definedName name="Constância">territorio!$D$2045:$D$2047</definedName>
    <definedName name="Coruche">territorio!$D$2048:$D$2053</definedName>
    <definedName name="Covilhã">territorio!$D$819:$D$839</definedName>
    <definedName name="Crato">territorio!$D$1713:$D$1716</definedName>
    <definedName name="Cuba">territorio!$D$177:$D$180</definedName>
    <definedName name="Elvas">territorio!$D$1717:$D$1723</definedName>
    <definedName name="Entroncamento">territorio!$D$2054:$D$2055</definedName>
    <definedName name="Espinho">territorio!$D$60:$D$63</definedName>
    <definedName name="Esposende">territorio!$D$364:$D$372</definedName>
    <definedName name="Estarreja">territorio!$D$64:$D$68</definedName>
    <definedName name="Estremoz">territorio!$D$1084:$D$1092</definedName>
    <definedName name="Évora">territorio!$C$1071:$C$1139</definedName>
    <definedName name="Évora_Concelho">territorio!$D$1093:$D$1104</definedName>
    <definedName name="Fafe">territorio!$D$373:$D$397</definedName>
    <definedName name="Faro">territorio!$C$1140:$C$1206</definedName>
    <definedName name="Faro_Concelho">territorio!$D$1156:$D$1159</definedName>
    <definedName name="Felgueiras">territorio!$D$1802:$D$1821</definedName>
    <definedName name="Ferreira_do_Alentejo">territorio!$D$181:$D$184</definedName>
    <definedName name="Ferreira_do_Zêzere">territorio!$D$2056:$D$2062</definedName>
    <definedName name="Figueira_da_Foz">territorio!$D$969:$D$982</definedName>
    <definedName name="Figueira_de_Castelo_Rodrigo">territorio!$D$1249:$D$1258</definedName>
    <definedName name="Figueiró_dos_Vinhos">territorio!$D$1494:$D$1497</definedName>
    <definedName name="Fornos_de_Algodres">territorio!$D$1259:$D$1270</definedName>
    <definedName name="Freixo_de_Espada_à_Cinta">territorio!$D$635:$D$638</definedName>
    <definedName name="Fronteira">territorio!$D$1724:$D$1726</definedName>
    <definedName name="Funchal">territorio!$D$2896:$D$2905</definedName>
    <definedName name="Fundão">territorio!$D$840:$D$862</definedName>
    <definedName name="Gavião">territorio!$D$1727:$D$1730</definedName>
    <definedName name="Góis">territorio!$D$983:$D$986</definedName>
    <definedName name="Golegã">territorio!$D$2063:$D$2065</definedName>
    <definedName name="Gondomar">territorio!$D$1822:$D$1828</definedName>
    <definedName name="Gouveia">territorio!$D$1271:$D$1286</definedName>
    <definedName name="Grândola">territorio!$D$2162:$D$2165</definedName>
    <definedName name="Guarda">territorio!$C$1207:$C$1448</definedName>
    <definedName name="Guarda_Concelho">territorio!$D$1287:$D$1329</definedName>
    <definedName name="Guimarães">territorio!$D$398:$D$445</definedName>
    <definedName name="Idanha_a_Nova">territorio!$D$863:$D$875</definedName>
    <definedName name="Ílhavo">territorio!$D$90:$D$93</definedName>
    <definedName name="Lagoa">territorio!$D$1160:$D$1163</definedName>
    <definedName name="Lagoa_São_Miguel">territorio!$D$2942:$D$2946</definedName>
    <definedName name="Lagos">territorio!$D$1164:$D$1167</definedName>
    <definedName name="Lamego">territorio!$D$2655:$D$2672</definedName>
    <definedName name="Leiria">territorio!$C$1449:$C$1558</definedName>
    <definedName name="Leiria_Concelho">territorio!$D$1498:$D$1515</definedName>
    <definedName name="Lisboa">territorio!$C$1559:$C$1692</definedName>
    <definedName name="Lisboa_Concelho">territorio!$D$1592:$D$1615</definedName>
    <definedName name="Loulé">territorio!$D$1168:$D$1176</definedName>
    <definedName name="Loures">territorio!$D$1616:$D$1625</definedName>
    <definedName name="Lourinhã">territorio!$D$1626:$D$1633</definedName>
    <definedName name="Lousã">territorio!$D$987:$D$990</definedName>
    <definedName name="Lousada">territorio!$D$1829:$D$1843</definedName>
    <definedName name="Mação">territorio!$D$2066:$D$2071</definedName>
    <definedName name="Macedo_de_Cavaleiros">territorio!$D$639:$D$668</definedName>
    <definedName name="Machico">territorio!$D$2906:$D$2910</definedName>
    <definedName name="Mafra">territorio!$D$1634:$D$1644</definedName>
    <definedName name="Maia">territorio!$D$1844:$D$1853</definedName>
    <definedName name="Mangualde">territorio!$D$2673:$D$2684</definedName>
    <definedName name="Manteigas">territorio!$D$1330:$D$1333</definedName>
    <definedName name="Marco_de_Canaveses">territorio!$D$1854:$D$1869</definedName>
    <definedName name="Marinha_Grande">territorio!$D$1516:$D$1518</definedName>
    <definedName name="Marvão">territorio!$D$1731:$D$1734</definedName>
    <definedName name="Matosinhos">territorio!$D$1870:$D$1873</definedName>
    <definedName name="Mealhada">territorio!$D$94:$D$99</definedName>
    <definedName name="Mêda">territorio!$D$1334:$D$1344</definedName>
    <definedName name="Melgaço">territorio!$D$2251:$D$2263</definedName>
    <definedName name="Mértola">territorio!$D$185:$D$191</definedName>
    <definedName name="Mesão_Frio">territorio!$D$2472:$D$2476</definedName>
    <definedName name="Mira">territorio!$D$991:$D$994</definedName>
    <definedName name="Miranda_do_Corvo">territorio!$D$995:$D$998</definedName>
    <definedName name="Miranda_do_Douro">territorio!$D$669:$D$681</definedName>
    <definedName name="Mirandela">territorio!$D$682:$D$711</definedName>
    <definedName name="Mogadouro">territorio!$D$712:$D$732</definedName>
    <definedName name="Moimenta_da_Beira">territorio!$D$2685:$D$2700</definedName>
    <definedName name="Moita">territorio!$D$2166:$D$2169</definedName>
    <definedName name="Monção">territorio!$D$2264:$D$2287</definedName>
    <definedName name="Monchique">territorio!$D$1177:$D$1179</definedName>
    <definedName name="Mondim_de_Basto">territorio!$D$2477:$D$2482</definedName>
    <definedName name="Monforte">territorio!$D$1735:$D$1738</definedName>
    <definedName name="Montalegre">territorio!$D$2483:$D$2507</definedName>
    <definedName name="Montemor_o_Novo">territorio!$D$1105:$D$1111</definedName>
    <definedName name="Montemor_o_Velho">territorio!$D$999:$D$1009</definedName>
    <definedName name="Montijo">territorio!$D$2170:$D$2174</definedName>
    <definedName name="Mora">territorio!$D$1112:$D$1115</definedName>
    <definedName name="Mortágua">territorio!$D$2701:$D$2707</definedName>
    <definedName name="Moura">territorio!$D$192:$D$196</definedName>
    <definedName name="Mourão">territorio!$D$1116:$D$1118</definedName>
    <definedName name="Murça">territorio!$D$2508:$D$2514</definedName>
    <definedName name="Murtosa">territorio!$D$100:$D$103</definedName>
    <definedName name="Nazaré">territorio!$D$1519:$D$1521</definedName>
    <definedName name="Nelas">territorio!$D$2708:$D$2714</definedName>
    <definedName name="Nisa">territorio!$D$1739:$D$1745</definedName>
    <definedName name="Óbidos">territorio!$D$1522:$D$1528</definedName>
    <definedName name="Odemira">territorio!$D$197:$D$209</definedName>
    <definedName name="Odivelas">territorio!$D$1689:$D$1692</definedName>
    <definedName name="Oeiras">territorio!$D$1645:$D$1649</definedName>
    <definedName name="Oleiros">territorio!$D$876:$D$885</definedName>
    <definedName name="Olhão">territorio!$D$1180:$D$1183</definedName>
    <definedName name="Oliveira_de_Azeméis">territorio!$D$104:$D$115</definedName>
    <definedName name="Oliveira_de_Frades">territorio!$D$2715:$D$2722</definedName>
    <definedName name="Oliveira_do_Bairro">territorio!$D$116:$D$119</definedName>
    <definedName name="Oliveira_do_Hospital">territorio!$D$1010:$D$1025</definedName>
    <definedName name="Ourém">territorio!$D$2133:$D$2145</definedName>
    <definedName name="Ourique">territorio!$D$210:$D$213</definedName>
    <definedName name="Ovar">territorio!$D$120:$D$124</definedName>
    <definedName name="Paços_de_Ferreira">territorio!$D$1874:$D$1885</definedName>
    <definedName name="Palmela">territorio!$D$2175:$D$2178</definedName>
    <definedName name="Pampilhosa_da_Serra">territorio!$D$1026:$D$1033</definedName>
    <definedName name="Panela">territorio!$D$1042:$D$1045</definedName>
    <definedName name="Paredes">territorio!$D$1886:$D$1903</definedName>
    <definedName name="Paredes_de_Coura">territorio!$D$2288:$D$2303</definedName>
    <definedName name="Pedrógão_Grande">territorio!$D$1529:$D$1531</definedName>
    <definedName name="Penacova">territorio!$D$1034:$D$1041</definedName>
    <definedName name="Penafiel">territorio!$D$1904:$D$1931</definedName>
    <definedName name="Penalva_do_Castelo">territorio!$D$2723:$D$2733</definedName>
    <definedName name="Penamacor">territorio!$D$886:$D$894</definedName>
    <definedName name="Penedono">territorio!$D$2734:$D$2740</definedName>
    <definedName name="Peniche">territorio!$D$1532:$D$1535</definedName>
    <definedName name="Peso_da_Régua">territorio!$D$2515:$D$2522</definedName>
    <definedName name="Pinhel">territorio!$D$1345:$D$1362</definedName>
    <definedName name="Pombal">territorio!$D$1536:$D$1548</definedName>
    <definedName name="Ponta_do_Sol">territorio!$D$2911:$D$2913</definedName>
    <definedName name="Ponte_da_Barca">territorio!$D$2304:$D$2320</definedName>
    <definedName name="Ponte_de_Lima">territorio!$D$2321:$D$2359</definedName>
    <definedName name="Ponte_de_Sor">territorio!$D$1746:$D$1750</definedName>
    <definedName name="Portalegre">territorio!$C$1693:$C$1761</definedName>
    <definedName name="Portalegre_Concelho">territorio!$D$1751:$D$1757</definedName>
    <definedName name="Portel">territorio!$D$1119:$D$1124</definedName>
    <definedName name="Portimão">territorio!$D$1184:$D$1186</definedName>
    <definedName name="Porto">territorio!$C$1762:$C$2004</definedName>
    <definedName name="Porto_Concelho">territorio!$D$1932:$D$1938</definedName>
    <definedName name="Porto_de_Mós">territorio!$D$1549:$D$1558</definedName>
    <definedName name="Porto_Moniz">territorio!$D$2914:$D$2917</definedName>
    <definedName name="Porto_Santo">territorio!$D$2936</definedName>
    <definedName name="Póvoa_de_Lanhoso">territorio!$D$446:$D$467</definedName>
    <definedName name="Póvoa_de_Varzim">territorio!$D$1939:$D$1945</definedName>
    <definedName name="Proença_a_Nova">territorio!$D$895:$D$898</definedName>
    <definedName name="Redondo">territorio!$D$1125:$D$1126</definedName>
    <definedName name="Reguengos_de_Monsaraz">territorio!$D$1127:$D$1130</definedName>
    <definedName name="Resende">territorio!$D$2741:$D$2751</definedName>
    <definedName name="Ribeira_Brava">territorio!$D$2918:$D$2921</definedName>
    <definedName name="Ribeira_de_Pena">territorio!$D$2523:$D$2527</definedName>
    <definedName name="Rio_Maior">territorio!$D$2072:$D$2081</definedName>
    <definedName name="Sabrosa">territorio!$D$2528:$D$2539</definedName>
    <definedName name="Sabugal">territorio!$D$1363:$D$1392</definedName>
    <definedName name="Salvaterra_de_Magos">territorio!$D$2082:$D$2085</definedName>
    <definedName name="Santa_Comba_Dão">territorio!$D$2752:$D$2757</definedName>
    <definedName name="Santa_Cruz">territorio!$D$2922:$D$2926</definedName>
    <definedName name="Santa_Maria_da_Freira">territorio!$D$69:$D$89</definedName>
    <definedName name="Santa_Marta_de_Penaguião">territorio!$D$2540:$D$2546</definedName>
    <definedName name="Santana">territorio!$D$2927:$D$2932</definedName>
    <definedName name="Santarém">territorio!$C$2005:$C$2145</definedName>
    <definedName name="Santarém_Concelho">territorio!$D$2086:$D$2103</definedName>
    <definedName name="Santiago_do_Cacém">territorio!$D$2179:$D$2186</definedName>
    <definedName name="Santo_Tirso">territorio!$D$1946:$D$1959</definedName>
    <definedName name="São_Brás_de_Alportel">territorio!$D$1187</definedName>
    <definedName name="São_João_da_Madeira">territorio!$D$125</definedName>
    <definedName name="São_João_da_Pesqueira">territorio!$D$2758:$D$2768</definedName>
    <definedName name="São_Pedro_do_Sul">territorio!$D$2770:$D$2782</definedName>
    <definedName name="São_Vicente">territorio!$D$2933:$D$2935</definedName>
    <definedName name="Sardoal">territorio!$D$2104:$D$2107</definedName>
    <definedName name="Sátão">territorio!$D$2783:$D$2791</definedName>
    <definedName name="Seia">territorio!$D$1393:$D$1413</definedName>
    <definedName name="Seixal">territorio!$D$2187:$D$2190</definedName>
    <definedName name="Sernancelhe">territorio!$D$2792:$D$2804</definedName>
    <definedName name="Serpa">territorio!$D$214:$D$218</definedName>
    <definedName name="Sertã">territorio!$D$899:$D$908</definedName>
    <definedName name="Sesimbra">territorio!$D$2191:$D$2193</definedName>
    <definedName name="Setúbal">territorio!$C$2146:$C$2200</definedName>
    <definedName name="Setúbal_Concelho">territorio!$D$2194:$D$2198</definedName>
    <definedName name="Sever_do_Vouga">territorio!$D$126:$D$132</definedName>
    <definedName name="Silves">territorio!$D$1188:$D$1193</definedName>
    <definedName name="Sines">territorio!$D$2199:$D$2200</definedName>
    <definedName name="Sintra">territorio!$D$1650:$D$1660</definedName>
    <definedName name="Sobral_de_Monte_Agraço">territorio!$D$1661:$D$1663</definedName>
    <definedName name="Soure">territorio!$D$1046:$D$1055</definedName>
    <definedName name="Sousel">territorio!$D$1758:$D$1761</definedName>
    <definedName name="Tábua">territorio!$D$1056:$D$1066</definedName>
    <definedName name="Tabuaço">territorio!$D$2805:$D$2817</definedName>
    <definedName name="Tarouca">territorio!$D$2818:$D$2824</definedName>
    <definedName name="Tavira">territorio!$D$1194:$D$1199</definedName>
    <definedName name="Terras_de_Bouro">territorio!$D$468:$D$481</definedName>
    <definedName name="Tomar">territorio!$D$2108:$D$2118</definedName>
    <definedName name="Tondela">territorio!$D$2825:$D$2843</definedName>
    <definedName name="Torre_de_Moncorvo">territorio!$D$733:$D$745</definedName>
    <definedName name="Torres_Novas">territorio!$D$2119:$D$2128</definedName>
    <definedName name="Torres_Vedras">territorio!$D$1664:$D$1676</definedName>
    <definedName name="Trancoso">territorio!$D$1414:$D$1434</definedName>
    <definedName name="Trofa">territorio!$D$2000:$D$2004</definedName>
    <definedName name="Vagos">territorio!$D$133:$D$140</definedName>
    <definedName name="Vale_de_Cambra">territorio!$D$141:$D$147</definedName>
    <definedName name="Valença">territorio!$D$2360:$D$2370</definedName>
    <definedName name="Valongo">territorio!$D$1960:$D$1963</definedName>
    <definedName name="Valpaços">territorio!$D$2547:$D$2571</definedName>
    <definedName name="Vendas_Novas">territorio!$D$1131:$D$1132</definedName>
    <definedName name="Viana_do_Alentejo">territorio!$D$1133:$D$1135</definedName>
    <definedName name="Viana_do_Castelo">territorio!$C$2201:$C$2408</definedName>
    <definedName name="Viana_do_Castelo_Concelho">territorio!$D$2371:$D$2397</definedName>
    <definedName name="Vidigueira">territorio!$D$219:$D$222</definedName>
    <definedName name="Vieira_do_Minho">territorio!$D$482:$D$497</definedName>
    <definedName name="Vila_de_Rei">territorio!$D$909:$D$911</definedName>
    <definedName name="Vila_do_Bispo">territorio!$D$1200:$D$1203</definedName>
    <definedName name="Vila_do_Conde">territorio!$D$1964:$D$1984</definedName>
    <definedName name="Vila_do_Porto">territorio!$D$2937:$D$2941</definedName>
    <definedName name="Vila_Flor">territorio!$D$746:$D$759</definedName>
    <definedName name="Vila_Franca_de_Xira">territorio!$D$1677:$D$1682</definedName>
    <definedName name="Vila_Nova_da_Barquinha">territorio!$D$2129:$D$2132</definedName>
    <definedName name="Vila_Nova_de_Cerveira">territorio!$D$2398:$D$2408</definedName>
    <definedName name="Vila_Nova_de_Famalicão">territorio!$D$498:$D$531</definedName>
    <definedName name="Vila_Nova_de_Foz_Côa">territorio!$D$1435:$D$1448</definedName>
    <definedName name="Vila_Nova_de_Gaia">territorio!$D$1985:$D$1999</definedName>
    <definedName name="Vila_Nova_de_Paiva">territorio!$D$2844:$D$2848</definedName>
    <definedName name="Vila_Nova_de_Poiares">territorio!$D$1067:$D$1070</definedName>
    <definedName name="Vila_Pouca_de_Aguiar">territorio!$D$2572:$D$2585</definedName>
    <definedName name="Vila_Real">territorio!$C$2409:$C$2605</definedName>
    <definedName name="Vila_Real_Concelho">territorio!$D$2586:$D$2605</definedName>
    <definedName name="Vila_Real_de_Santo_António">territorio!$D$1204:$D$1206</definedName>
    <definedName name="Vila_Velha_de_Ródão">territorio!$D$912:$D$915</definedName>
    <definedName name="Vila_Verde">territorio!$D$532:$D$564</definedName>
    <definedName name="Vila_Viçosa">territorio!$D$1136:$D$1139</definedName>
    <definedName name="Vimioso">territorio!$D$760:$D$769</definedName>
    <definedName name="Vinhais">territorio!$D$770:$D$795</definedName>
    <definedName name="Viseu">territorio!$C$2606:$C$2882</definedName>
    <definedName name="Viseu_Concelho">territorio!$D$2849:$D$2873</definedName>
    <definedName name="Vizela">territorio!$D$565:$D$569</definedName>
    <definedName name="Vouzela">territorio!$D$2874:$D$2882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0" i="15" l="1"/>
  <c r="AN20" i="15" s="1"/>
  <c r="B36" i="18"/>
  <c r="AL76" i="22"/>
  <c r="AL74" i="22"/>
  <c r="AK12" i="18" l="1"/>
  <c r="Y12" i="18"/>
  <c r="I12" i="18"/>
  <c r="I10" i="18"/>
  <c r="AA8" i="18"/>
  <c r="I8" i="18"/>
  <c r="AL73" i="18" s="1"/>
  <c r="AL4" i="18"/>
  <c r="AL71" i="18" s="1"/>
  <c r="AL61" i="23" l="1"/>
  <c r="AL107" i="23"/>
  <c r="AL109" i="23"/>
  <c r="AL63" i="23"/>
  <c r="U9" i="22"/>
  <c r="I9" i="22"/>
  <c r="T30" i="23" l="1"/>
  <c r="I22" i="17" l="1"/>
  <c r="AK12" i="17"/>
  <c r="Y12" i="17"/>
  <c r="I12" i="17"/>
  <c r="I10" i="17"/>
  <c r="AA8" i="17"/>
  <c r="I8" i="17"/>
  <c r="AL135" i="17" s="1"/>
  <c r="AL4" i="17"/>
  <c r="AL133" i="17" s="1"/>
  <c r="AL49" i="17" l="1"/>
  <c r="AL91" i="17"/>
  <c r="AL51" i="17"/>
  <c r="AL93" i="17"/>
  <c r="Q48" i="23"/>
  <c r="AM46" i="23"/>
  <c r="Q36" i="23"/>
  <c r="I36" i="23"/>
  <c r="AQ34" i="23"/>
  <c r="E34" i="23"/>
  <c r="F32" i="23"/>
  <c r="AJ30" i="23"/>
  <c r="I30" i="23"/>
  <c r="H28" i="23"/>
  <c r="F25" i="23"/>
  <c r="T23" i="23"/>
  <c r="F23" i="23"/>
  <c r="I21" i="23"/>
  <c r="AF16" i="23"/>
  <c r="Q14" i="23"/>
  <c r="AL14" i="23" s="1"/>
  <c r="I12" i="23"/>
  <c r="AL6" i="23"/>
  <c r="AJ95" i="23" l="1"/>
  <c r="AJ45" i="22" s="1"/>
  <c r="AJ74" i="23"/>
  <c r="AM89" i="23"/>
  <c r="AV41" i="22" s="1"/>
  <c r="AF15" i="22"/>
  <c r="AJ26" i="22" l="1"/>
  <c r="AY39" i="22"/>
  <c r="AY37" i="22"/>
  <c r="I22" i="22"/>
  <c r="Q13" i="22"/>
  <c r="I11" i="22"/>
  <c r="B42" i="17" l="1"/>
  <c r="P41" i="17"/>
  <c r="B59" i="17" l="1"/>
  <c r="Q8" i="20" l="1"/>
  <c r="Q15" i="21"/>
  <c r="Q58" i="21"/>
  <c r="Q58" i="18" s="1"/>
  <c r="Q54" i="21"/>
  <c r="Q54" i="18" s="1"/>
  <c r="Q50" i="21"/>
  <c r="Q50" i="18" s="1"/>
  <c r="X265" i="18"/>
  <c r="I273" i="18"/>
  <c r="I271" i="18"/>
  <c r="I269" i="18"/>
  <c r="I265" i="18"/>
  <c r="AM263" i="18"/>
  <c r="X263" i="18"/>
  <c r="I263" i="18"/>
  <c r="AH261" i="18"/>
  <c r="K261" i="18"/>
  <c r="I257" i="18"/>
  <c r="I255" i="18"/>
  <c r="I253" i="18"/>
  <c r="X249" i="18"/>
  <c r="I249" i="18"/>
  <c r="AM247" i="18"/>
  <c r="X247" i="18"/>
  <c r="I247" i="18"/>
  <c r="AH245" i="18"/>
  <c r="K245" i="18"/>
  <c r="I241" i="18"/>
  <c r="I239" i="18"/>
  <c r="I237" i="18"/>
  <c r="X233" i="18"/>
  <c r="I233" i="18"/>
  <c r="AM231" i="18"/>
  <c r="X231" i="18"/>
  <c r="I231" i="18"/>
  <c r="AH229" i="18"/>
  <c r="K229" i="18"/>
  <c r="I225" i="18"/>
  <c r="I223" i="18"/>
  <c r="I221" i="18"/>
  <c r="X217" i="18"/>
  <c r="I217" i="18"/>
  <c r="AM215" i="18"/>
  <c r="X215" i="18"/>
  <c r="I215" i="18"/>
  <c r="AH213" i="18"/>
  <c r="K213" i="18"/>
  <c r="I205" i="18"/>
  <c r="I203" i="18"/>
  <c r="I201" i="18"/>
  <c r="X197" i="18"/>
  <c r="I197" i="18"/>
  <c r="AM195" i="18"/>
  <c r="X195" i="18"/>
  <c r="I195" i="18"/>
  <c r="AH193" i="18"/>
  <c r="K193" i="18"/>
  <c r="I189" i="18"/>
  <c r="I187" i="18"/>
  <c r="I185" i="18"/>
  <c r="X181" i="18"/>
  <c r="I181" i="18"/>
  <c r="AM179" i="18"/>
  <c r="X179" i="18"/>
  <c r="I179" i="18"/>
  <c r="AH177" i="18"/>
  <c r="K177" i="18"/>
  <c r="I173" i="18"/>
  <c r="I171" i="18"/>
  <c r="I169" i="18"/>
  <c r="X165" i="18"/>
  <c r="I165" i="18"/>
  <c r="AM163" i="18"/>
  <c r="X163" i="18"/>
  <c r="I163" i="18"/>
  <c r="AH161" i="18"/>
  <c r="K161" i="18"/>
  <c r="I157" i="18"/>
  <c r="I155" i="18"/>
  <c r="I153" i="18"/>
  <c r="X149" i="18"/>
  <c r="I149" i="18"/>
  <c r="AM147" i="18"/>
  <c r="X147" i="18"/>
  <c r="I147" i="18"/>
  <c r="AH145" i="18"/>
  <c r="K145" i="18"/>
  <c r="I138" i="18"/>
  <c r="I136" i="18"/>
  <c r="I134" i="18"/>
  <c r="X130" i="18"/>
  <c r="I130" i="18"/>
  <c r="AM128" i="18"/>
  <c r="X128" i="18"/>
  <c r="I128" i="18"/>
  <c r="AH126" i="18"/>
  <c r="K126" i="18"/>
  <c r="I122" i="18"/>
  <c r="I120" i="18"/>
  <c r="I118" i="18"/>
  <c r="X114" i="18"/>
  <c r="I114" i="18"/>
  <c r="AM112" i="18"/>
  <c r="X112" i="18"/>
  <c r="I112" i="18"/>
  <c r="AH110" i="18"/>
  <c r="K110" i="18"/>
  <c r="I106" i="18"/>
  <c r="I104" i="18"/>
  <c r="I102" i="18"/>
  <c r="X98" i="18"/>
  <c r="I98" i="18"/>
  <c r="AM96" i="18"/>
  <c r="X96" i="18"/>
  <c r="I96" i="18"/>
  <c r="AH94" i="18"/>
  <c r="K94" i="18"/>
  <c r="I90" i="18"/>
  <c r="I88" i="18"/>
  <c r="I86" i="18"/>
  <c r="X82" i="18"/>
  <c r="I82" i="18"/>
  <c r="AM80" i="18"/>
  <c r="X80" i="18"/>
  <c r="I80" i="18"/>
  <c r="AH78" i="18"/>
  <c r="K78" i="18"/>
  <c r="AN60" i="18"/>
  <c r="AN56" i="18"/>
  <c r="AN52" i="18"/>
  <c r="AN48" i="18"/>
  <c r="Q46" i="18"/>
  <c r="AN44" i="18"/>
  <c r="Q42" i="18"/>
  <c r="Y38" i="18"/>
  <c r="J38" i="18"/>
  <c r="B56" i="23"/>
  <c r="X30" i="18"/>
  <c r="I30" i="18"/>
  <c r="AM28" i="18"/>
  <c r="X28" i="18"/>
  <c r="I28" i="18"/>
  <c r="AM26" i="18"/>
  <c r="X26" i="18"/>
  <c r="I26" i="18"/>
  <c r="AM24" i="18"/>
  <c r="X24" i="18"/>
  <c r="I24" i="18"/>
  <c r="I22" i="18"/>
  <c r="AM20" i="18"/>
  <c r="X20" i="18"/>
  <c r="I20" i="18"/>
  <c r="AM18" i="18"/>
  <c r="X18" i="18"/>
  <c r="I18" i="18"/>
  <c r="X16" i="18"/>
  <c r="I16" i="18"/>
  <c r="AF12" i="18"/>
  <c r="B143" i="17" l="1"/>
  <c r="AC141" i="17"/>
  <c r="B127" i="17"/>
  <c r="AC125" i="17"/>
  <c r="B119" i="17"/>
  <c r="AC117" i="17"/>
  <c r="B111" i="17"/>
  <c r="AC108" i="17"/>
  <c r="B102" i="17"/>
  <c r="AC99" i="17"/>
  <c r="B85" i="17"/>
  <c r="AC83" i="17"/>
  <c r="AD75" i="17"/>
  <c r="B77" i="17"/>
  <c r="B69" i="17"/>
  <c r="AD67" i="17"/>
  <c r="P58" i="17"/>
  <c r="B55" i="17"/>
  <c r="P54" i="17"/>
  <c r="B38" i="17"/>
  <c r="P37" i="17"/>
  <c r="AN32" i="17"/>
  <c r="J32" i="17"/>
  <c r="AV155" i="17" s="1"/>
  <c r="AN30" i="17"/>
  <c r="Y30" i="17"/>
  <c r="J30" i="17"/>
  <c r="B28" i="17"/>
  <c r="AM22" i="17"/>
  <c r="X22" i="17"/>
  <c r="AM20" i="17"/>
  <c r="X20" i="17"/>
  <c r="I20" i="17"/>
  <c r="AM18" i="17"/>
  <c r="X18" i="17"/>
  <c r="I18" i="17"/>
  <c r="I16" i="17"/>
  <c r="AF12" i="17"/>
  <c r="Y14" i="15"/>
  <c r="B53" i="23" l="1"/>
  <c r="J24" i="15"/>
  <c r="AN36" i="21"/>
  <c r="AN38" i="18" s="1"/>
  <c r="J44" i="23" l="1"/>
  <c r="J40" i="23"/>
  <c r="AN58" i="21"/>
  <c r="AN58" i="18" s="1"/>
  <c r="AN54" i="21"/>
  <c r="AN54" i="18" s="1"/>
  <c r="AN46" i="21"/>
  <c r="AN46" i="18" s="1"/>
  <c r="AN42" i="21"/>
  <c r="AN42" i="18" s="1"/>
  <c r="Y31" i="20"/>
  <c r="I286" i="18"/>
  <c r="J22" i="15" l="1"/>
  <c r="AN22" i="15" s="1"/>
  <c r="AV74" i="23"/>
  <c r="Y32" i="17"/>
  <c r="Q62" i="21"/>
  <c r="AM183" i="18" a="1"/>
  <c r="AM183" i="18" s="1"/>
  <c r="X187" i="18" s="1"/>
  <c r="AM187" i="18" s="1"/>
  <c r="AM100" i="18" a="1"/>
  <c r="AM100" i="18" s="1"/>
  <c r="X106" i="18" s="1"/>
  <c r="AM106" i="18" s="1"/>
  <c r="AM116" i="18" a="1"/>
  <c r="AM116" i="18" s="1"/>
  <c r="X118" i="18" s="1"/>
  <c r="AM118" i="18" s="1"/>
  <c r="AM132" i="18" a="1"/>
  <c r="AM132" i="18" s="1"/>
  <c r="X136" i="18" s="1"/>
  <c r="AM136" i="18" s="1"/>
  <c r="AM235" i="18" a="1"/>
  <c r="AM235" i="18" s="1"/>
  <c r="X239" i="18" s="1"/>
  <c r="AM239" i="18" s="1"/>
  <c r="AM84" i="18" a="1"/>
  <c r="AM84" i="18" s="1"/>
  <c r="AZ84" i="18" s="1"/>
  <c r="I288" i="18"/>
  <c r="AM267" i="18" a="1"/>
  <c r="AM267" i="18" s="1"/>
  <c r="X271" i="18" s="1"/>
  <c r="AM271" i="18" s="1"/>
  <c r="AM199" i="18" a="1"/>
  <c r="AM199" i="18" s="1"/>
  <c r="I151" i="17"/>
  <c r="AA151" i="17" s="1"/>
  <c r="AY85" i="23" s="1"/>
  <c r="AM251" i="18" a="1"/>
  <c r="AM251" i="18" s="1"/>
  <c r="X255" i="18" s="1"/>
  <c r="AM255" i="18" s="1"/>
  <c r="J290" i="18"/>
  <c r="AM167" i="18" a="1"/>
  <c r="AM167" i="18" s="1"/>
  <c r="X26" i="15"/>
  <c r="X46" i="23" s="1"/>
  <c r="AN50" i="21"/>
  <c r="AX279" i="18"/>
  <c r="AW265" i="18" s="1"/>
  <c r="AM151" i="18" a="1"/>
  <c r="AM151" i="18" s="1"/>
  <c r="J294" i="18"/>
  <c r="J292" i="18"/>
  <c r="Q62" i="18"/>
  <c r="AM219" i="18" a="1"/>
  <c r="AM219" i="18" s="1"/>
  <c r="J26" i="15" l="1"/>
  <c r="I46" i="23" s="1"/>
  <c r="J42" i="23"/>
  <c r="AV151" i="17"/>
  <c r="AN62" i="21"/>
  <c r="Y42" i="23" s="1"/>
  <c r="AN50" i="18"/>
  <c r="AN62" i="18" s="1"/>
  <c r="AV62" i="18"/>
  <c r="Y40" i="23"/>
  <c r="AN40" i="23" s="1"/>
  <c r="AY183" i="18"/>
  <c r="X185" i="18"/>
  <c r="AM185" i="18" s="1"/>
  <c r="X122" i="18"/>
  <c r="AM122" i="18" s="1"/>
  <c r="X189" i="18"/>
  <c r="AM189" i="18" s="1"/>
  <c r="AY116" i="18"/>
  <c r="X90" i="18"/>
  <c r="AM90" i="18" s="1"/>
  <c r="X86" i="18"/>
  <c r="AM86" i="18" s="1"/>
  <c r="X120" i="18"/>
  <c r="AM120" i="18" s="1"/>
  <c r="AX183" i="18"/>
  <c r="X102" i="18"/>
  <c r="AM102" i="18" s="1"/>
  <c r="AY100" i="18"/>
  <c r="X104" i="18"/>
  <c r="AM104" i="18" s="1"/>
  <c r="AZ100" i="18"/>
  <c r="X138" i="18"/>
  <c r="AM138" i="18" s="1"/>
  <c r="AY132" i="18"/>
  <c r="X237" i="18"/>
  <c r="AM237" i="18" s="1"/>
  <c r="AY235" i="18"/>
  <c r="X241" i="18"/>
  <c r="AM241" i="18" s="1"/>
  <c r="X88" i="18"/>
  <c r="AM88" i="18" s="1"/>
  <c r="AY84" i="18"/>
  <c r="X134" i="18"/>
  <c r="AM134" i="18" s="1"/>
  <c r="AZ132" i="18"/>
  <c r="AZ116" i="18"/>
  <c r="AZ235" i="18"/>
  <c r="X273" i="18"/>
  <c r="AM273" i="18" s="1"/>
  <c r="X269" i="18"/>
  <c r="AM269" i="18" s="1"/>
  <c r="X257" i="18"/>
  <c r="AM257" i="18" s="1"/>
  <c r="AY251" i="18"/>
  <c r="AX267" i="18"/>
  <c r="AZ251" i="18"/>
  <c r="AY267" i="18"/>
  <c r="AZ267" i="18"/>
  <c r="AX199" i="18"/>
  <c r="AY199" i="18"/>
  <c r="X201" i="18"/>
  <c r="AM201" i="18" s="1"/>
  <c r="X205" i="18"/>
  <c r="AM205" i="18" s="1"/>
  <c r="X203" i="18"/>
  <c r="AM203" i="18" s="1"/>
  <c r="AW114" i="18"/>
  <c r="AX116" i="18" s="1"/>
  <c r="AW82" i="18"/>
  <c r="AX84" i="18" s="1"/>
  <c r="AX167" i="18"/>
  <c r="X171" i="18"/>
  <c r="AM171" i="18" s="1"/>
  <c r="X253" i="18"/>
  <c r="AM253" i="18" s="1"/>
  <c r="I298" i="18"/>
  <c r="AJ76" i="23" s="1"/>
  <c r="AZ167" i="18"/>
  <c r="X169" i="18"/>
  <c r="AM169" i="18" s="1"/>
  <c r="X173" i="18"/>
  <c r="AM173" i="18" s="1"/>
  <c r="X225" i="18"/>
  <c r="AM225" i="18" s="1"/>
  <c r="X223" i="18"/>
  <c r="AM223" i="18" s="1"/>
  <c r="X221" i="18"/>
  <c r="AM221" i="18" s="1"/>
  <c r="AZ219" i="18"/>
  <c r="AY219" i="18"/>
  <c r="AX219" i="18"/>
  <c r="AZ151" i="18"/>
  <c r="X155" i="18"/>
  <c r="AM155" i="18" s="1"/>
  <c r="X153" i="18"/>
  <c r="AM153" i="18" s="1"/>
  <c r="X157" i="18"/>
  <c r="AM157" i="18" s="1"/>
  <c r="AW149" i="18"/>
  <c r="AX151" i="18" s="1"/>
  <c r="AW98" i="18"/>
  <c r="AX100" i="18" s="1"/>
  <c r="AW217" i="18"/>
  <c r="AW165" i="18"/>
  <c r="AY167" i="18" s="1"/>
  <c r="AW130" i="18"/>
  <c r="AX132" i="18" s="1"/>
  <c r="AW249" i="18"/>
  <c r="AX251" i="18" s="1"/>
  <c r="AW197" i="18"/>
  <c r="AZ199" i="18" s="1"/>
  <c r="AW181" i="18"/>
  <c r="AZ183" i="18" s="1"/>
  <c r="AW233" i="18"/>
  <c r="AX235" i="18" s="1"/>
  <c r="AV76" i="23" l="1"/>
  <c r="AJ28" i="22"/>
  <c r="AJ30" i="22" s="1"/>
  <c r="AJ78" i="23"/>
  <c r="AV78" i="23" s="1"/>
  <c r="AN42" i="23"/>
  <c r="AY151" i="18"/>
  <c r="AY277" i="18" s="1"/>
  <c r="AW62" i="18"/>
  <c r="AN64" i="21"/>
  <c r="Y44" i="23" s="1"/>
  <c r="AN64" i="18"/>
  <c r="AM294" i="18"/>
  <c r="X294" i="18" s="1"/>
  <c r="AM290" i="18"/>
  <c r="X290" i="18" s="1"/>
  <c r="AX277" i="18"/>
  <c r="AM292" i="18"/>
  <c r="X292" i="18" s="1"/>
  <c r="AW273" i="18"/>
  <c r="AZ277" i="18"/>
  <c r="AV30" i="22" l="1"/>
  <c r="AN44" i="23"/>
  <c r="AN24" i="15"/>
  <c r="AW64" i="18"/>
  <c r="BA277" i="18"/>
  <c r="BB280" i="18"/>
  <c r="AZ280" i="18" s="1"/>
  <c r="AX280" i="18"/>
  <c r="AY280" i="18" s="1"/>
  <c r="J282" i="18" l="1"/>
  <c r="X286" i="18" l="1"/>
  <c r="AM286" i="18" s="1"/>
  <c r="X288" i="18"/>
  <c r="AM288" i="18" s="1"/>
  <c r="Z296" i="18" l="1"/>
  <c r="AY87" i="23" s="1"/>
  <c r="AQ80" i="23" s="1"/>
  <c r="Y298" i="18" l="1"/>
  <c r="AM298" i="18" s="1"/>
  <c r="AQ32" i="22"/>
  <c r="Y155" i="17"/>
  <c r="AL155" i="17" s="1"/>
  <c r="AM85" i="23"/>
  <c r="AM87" i="23"/>
  <c r="AV87" i="23" s="1"/>
  <c r="AM97" i="23" l="1"/>
  <c r="AM91" i="23"/>
  <c r="AV85" i="23"/>
  <c r="S89" i="22"/>
  <c r="S87" i="22"/>
  <c r="AM39" i="22"/>
  <c r="AV39" i="22" s="1"/>
  <c r="AM37" i="22"/>
  <c r="S85" i="22"/>
  <c r="S83" i="22"/>
  <c r="S91" i="22"/>
  <c r="AZ155" i="17"/>
  <c r="AX155" i="17"/>
  <c r="AM93" i="22" l="1"/>
  <c r="AV97" i="23"/>
  <c r="AV37" i="22"/>
  <c r="AM43" i="22"/>
  <c r="AY93" i="23"/>
  <c r="AV91" i="23"/>
  <c r="AM47" i="22" l="1"/>
  <c r="AV43" i="22"/>
  <c r="S81" i="22" l="1"/>
  <c r="AE83" i="22" s="1"/>
  <c r="AE85" i="22" s="1"/>
  <c r="AE87" i="22" s="1"/>
  <c r="AE89" i="22" s="1"/>
  <c r="AE91" i="22" s="1"/>
  <c r="AV47" i="2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<sst xmlns="http://schemas.openxmlformats.org/spreadsheetml/2006/main" count="10343" uniqueCount="3565">
  <si>
    <t>mod. FRCP-3.01</t>
  </si>
  <si>
    <t>Parecer n.º:</t>
  </si>
  <si>
    <t>Tipo pedido:</t>
  </si>
  <si>
    <t>COMPARTICIPAÇÃO</t>
  </si>
  <si>
    <t>IDENTIFICAÇÃO</t>
  </si>
  <si>
    <t>N.º Candidatura:</t>
  </si>
  <si>
    <t>Processo SGD:</t>
  </si>
  <si>
    <t>Distribuição:</t>
  </si>
  <si>
    <t>Designação candidatura:</t>
  </si>
  <si>
    <t>Tipologia operação:</t>
  </si>
  <si>
    <t>Data receção:</t>
  </si>
  <si>
    <t>Existiu junção elementos:</t>
  </si>
  <si>
    <t>Fase:</t>
  </si>
  <si>
    <t>CARACTERIZAÇÃO</t>
  </si>
  <si>
    <t>ORGANISMO</t>
  </si>
  <si>
    <t>Designação organismo:</t>
  </si>
  <si>
    <t>DESPESA ELEGÍVEL:</t>
  </si>
  <si>
    <t>Despesa elegível FRCP - RC:</t>
  </si>
  <si>
    <t>Despesa elegível FRCP - PRA:</t>
  </si>
  <si>
    <t>Despesa elegível FRCP - Total:</t>
  </si>
  <si>
    <t>TAXA FINANCIAMENTO GLOBAL:</t>
  </si>
  <si>
    <t>A taxa de financiamento global, no caso de candidatura a um único tipo de operação do FRCP, corresponde  à taxa aferida, no caso de candidaturas a mais de um tipos de operações do FRCP, corresponde à percentagem média dos financiamentos apurados arredondado para cima.</t>
  </si>
  <si>
    <t>FINANCIAMENTO APURADO:</t>
  </si>
  <si>
    <t>Financiamento não reembolsável FRCP - RC:</t>
  </si>
  <si>
    <t>Financiamento em parecer RC:</t>
  </si>
  <si>
    <t>Financiamento não reembolsável FRCP - PRA:</t>
  </si>
  <si>
    <t>Financiamento em parecer PRA:</t>
  </si>
  <si>
    <r>
      <t>Financiamento reembolsável FRCP - PRA</t>
    </r>
    <r>
      <rPr>
        <vertAlign val="superscript"/>
        <sz val="8"/>
        <color theme="2" tint="-0.499984740745262"/>
        <rFont val="Lato"/>
        <family val="2"/>
      </rPr>
      <t>1</t>
    </r>
    <r>
      <rPr>
        <sz val="9"/>
        <color theme="2" tint="-0.499984740745262"/>
        <rFont val="Lato"/>
        <family val="2"/>
      </rPr>
      <t>:</t>
    </r>
  </si>
  <si>
    <t>Financiamento FRCP - Total:</t>
  </si>
  <si>
    <t>Taxa de IVA aplicável:</t>
  </si>
  <si>
    <r>
      <rPr>
        <sz val="11"/>
        <color theme="1"/>
        <rFont val="Segoe UI"/>
        <family val="2"/>
      </rPr>
      <t>MONTANTE TOTAL A FINANCIAR</t>
    </r>
    <r>
      <rPr>
        <sz val="9"/>
        <color theme="1"/>
        <rFont val="Segoe UI"/>
        <family val="2"/>
      </rPr>
      <t xml:space="preserve"> </t>
    </r>
    <r>
      <rPr>
        <sz val="8"/>
        <color theme="1"/>
        <rFont val="Segoe UI"/>
        <family val="2"/>
      </rPr>
      <t>(aplicando enquadramento de beneficiário no C/IVA):</t>
    </r>
  </si>
  <si>
    <t>INSTRUÇÃO</t>
  </si>
  <si>
    <t>1.ª SOLICITAÇÃO:</t>
  </si>
  <si>
    <t>Contrato empreitada:</t>
  </si>
  <si>
    <t>Orçamento adjudicado:</t>
  </si>
  <si>
    <t>Auto consignação obra:</t>
  </si>
  <si>
    <t>Cronograma financeiro:</t>
  </si>
  <si>
    <t>Autorização ACT (PRA):</t>
  </si>
  <si>
    <t>GERAL:</t>
  </si>
  <si>
    <t>Certidão inexistência dívida AT:</t>
  </si>
  <si>
    <t>Certidão inexistência dívida Seg. Social:</t>
  </si>
  <si>
    <t>Auto(s) medição validado(s):</t>
  </si>
  <si>
    <t>Fatura(s) validada(s):</t>
  </si>
  <si>
    <t>Princípio onerosidade:</t>
  </si>
  <si>
    <t>ÚLTIMA:</t>
  </si>
  <si>
    <t>Confirmação conclusão:</t>
  </si>
  <si>
    <t>Atualização do SIIE:</t>
  </si>
  <si>
    <t>Declaração Entidade Beneficiária (PRA):</t>
  </si>
  <si>
    <t>Certificado(s) receção resíduos (PRA):</t>
  </si>
  <si>
    <t>Candidatura:</t>
  </si>
  <si>
    <t>APRECIAÇÃO</t>
  </si>
  <si>
    <t>COMPARTICIPAÇÃO FINANCEIRA:</t>
  </si>
  <si>
    <t>Financiamento atribuído:</t>
  </si>
  <si>
    <r>
      <t>Faturas anteriores</t>
    </r>
    <r>
      <rPr>
        <sz val="7"/>
        <color theme="2" tint="-0.499984740745262"/>
        <rFont val="Lato"/>
        <family val="2"/>
      </rPr>
      <t>:</t>
    </r>
  </si>
  <si>
    <t>Comparticipação:</t>
  </si>
  <si>
    <t>Remanescente:</t>
  </si>
  <si>
    <r>
      <t>Montante fatura</t>
    </r>
    <r>
      <rPr>
        <sz val="7"/>
        <color theme="2" tint="-0.499984740745262"/>
        <rFont val="Lato"/>
        <family val="2"/>
      </rPr>
      <t>:</t>
    </r>
  </si>
  <si>
    <t>COMPARTICIPAÇÃO FINANCEIRA PARA PAGAMENTO:</t>
  </si>
  <si>
    <t>Os montantes apresentados consideram IVA à taxa aplicada no enquadramento de beneficiário no Código do IVA</t>
  </si>
  <si>
    <t>PROPOSTA PARA COMISSÃO DIRETIVA</t>
  </si>
  <si>
    <t>ENQUADRAMENTO</t>
  </si>
  <si>
    <t>PROPOSTA</t>
  </si>
  <si>
    <t>O Técnico:</t>
  </si>
  <si>
    <r>
      <rPr>
        <vertAlign val="superscript"/>
        <sz val="9"/>
        <color theme="2" tint="-0.499984740745262"/>
        <rFont val="Lato"/>
        <family val="2"/>
      </rPr>
      <t>1</t>
    </r>
    <r>
      <rPr>
        <sz val="9"/>
        <color theme="2" tint="-0.499984740745262"/>
        <rFont val="Lato"/>
        <family val="2"/>
      </rPr>
      <t xml:space="preserve"> Reembolsável nos termos do Plano de reembolso previsto no contrato de financiamento</t>
    </r>
  </si>
  <si>
    <t>mod. FRCP-3.02</t>
  </si>
  <si>
    <t>Este Parecer Técnico de Candidatura tem como anexo(s) o(s) referido(s) em IDENTIFICAÇÃO - Anexo(s).</t>
  </si>
  <si>
    <t>Anexo(s):</t>
  </si>
  <si>
    <t>Não</t>
  </si>
  <si>
    <t>NIF:</t>
  </si>
  <si>
    <t>Tipo:</t>
  </si>
  <si>
    <t>Ministério:</t>
  </si>
  <si>
    <t>IMÓVEL</t>
  </si>
  <si>
    <t>Designação:</t>
  </si>
  <si>
    <t>N.º registo SIIE:</t>
  </si>
  <si>
    <t>Distrito:</t>
  </si>
  <si>
    <t>Concelho:</t>
  </si>
  <si>
    <t>Freguesia:</t>
  </si>
  <si>
    <t>Morada:</t>
  </si>
  <si>
    <t>N.º</t>
  </si>
  <si>
    <t>Código postal:</t>
  </si>
  <si>
    <t>INTERVENÇÃO</t>
  </si>
  <si>
    <t>OPERAÇÃO RC</t>
  </si>
  <si>
    <t>OPERAÇÃO PRA</t>
  </si>
  <si>
    <t>TOTAIS</t>
  </si>
  <si>
    <t>Despesa apresentada:</t>
  </si>
  <si>
    <t>Comparticipação solicitada:</t>
  </si>
  <si>
    <t>% comparticipação solicitada:</t>
  </si>
  <si>
    <t>Previsão início trabalhos:</t>
  </si>
  <si>
    <t>Previsão prazo execução:</t>
  </si>
  <si>
    <t>Taxa legal IVA aplicável:</t>
  </si>
  <si>
    <t xml:space="preserve">Ano ou anos civis em que decorrerá a execução:  </t>
  </si>
  <si>
    <t>Os montantes apresentados consideram IVA à taxa referida.</t>
  </si>
  <si>
    <t>Descrição sumária intervenção RC:</t>
  </si>
  <si>
    <t>Descrição sumária intervenção PRA:</t>
  </si>
  <si>
    <t>APRECIAÇÃO TÉCNICA</t>
  </si>
  <si>
    <t>Observações:</t>
  </si>
  <si>
    <t>FUNDAMENTAÇÃO TÉCNICA</t>
  </si>
  <si>
    <t>Fundamentação expressa no:</t>
  </si>
  <si>
    <t>Enquadramento beneficiário no C/IVA:</t>
  </si>
  <si>
    <t>Financiamento s/iva</t>
  </si>
  <si>
    <r>
      <rPr>
        <b/>
        <sz val="9"/>
        <color theme="1"/>
        <rFont val="Segoe UI Black"/>
        <family val="2"/>
      </rPr>
      <t>MONTANTE TOTAL A FINANCIAR</t>
    </r>
    <r>
      <rPr>
        <b/>
        <sz val="9"/>
        <color theme="1"/>
        <rFont val="Lato"/>
        <family val="2"/>
      </rPr>
      <t xml:space="preserve"> (aplicando enquadramento de beneficiário no C/VA):</t>
    </r>
  </si>
  <si>
    <t>PROPOSTA PARA COMISSÃO DIRETIVA (continuação)</t>
  </si>
  <si>
    <t>ADMISSÃO</t>
  </si>
  <si>
    <r>
      <t xml:space="preserve">Os montantes apresentados </t>
    </r>
    <r>
      <rPr>
        <b/>
        <sz val="9"/>
        <color theme="2" tint="-0.499984740745262"/>
        <rFont val="Lato"/>
        <family val="2"/>
      </rPr>
      <t>incluem IVA.</t>
    </r>
    <r>
      <rPr>
        <sz val="9"/>
        <color theme="2" tint="-0.499984740745262"/>
        <rFont val="Lato"/>
        <family val="2"/>
      </rPr>
      <t xml:space="preserve"> </t>
    </r>
  </si>
  <si>
    <t>Este anexo é parte integrante do Parecer Técnico da Candidatura com o n.º referência identificado em cima (Parecer n.º).</t>
  </si>
  <si>
    <t>Tipo de projeto:</t>
  </si>
  <si>
    <t/>
  </si>
  <si>
    <t>Memória descritiva:</t>
  </si>
  <si>
    <t>Localização imóvel:</t>
  </si>
  <si>
    <t>Levant. Fotográfico:</t>
  </si>
  <si>
    <t>Orçamento:</t>
  </si>
  <si>
    <t>Calendarização:</t>
  </si>
  <si>
    <t>Atualização dados SIIE:</t>
  </si>
  <si>
    <t>Enquadramento IVA:</t>
  </si>
  <si>
    <t>Decl. Conformidade:</t>
  </si>
  <si>
    <t>Orçamento detalhado:</t>
  </si>
  <si>
    <t>Descrição sumária intervenção:</t>
  </si>
  <si>
    <t>Data prevista início trabalhos:</t>
  </si>
  <si>
    <t>Prazo previsto execução:</t>
  </si>
  <si>
    <t>meses</t>
  </si>
  <si>
    <t>Área abrangida intervenção:</t>
  </si>
  <si>
    <r>
      <t>m</t>
    </r>
    <r>
      <rPr>
        <vertAlign val="superscript"/>
        <sz val="9"/>
        <color theme="2" tint="-0.499984740745262"/>
        <rFont val="Lato"/>
        <family val="2"/>
      </rPr>
      <t>2</t>
    </r>
  </si>
  <si>
    <t>% comparticipação</t>
  </si>
  <si>
    <t>TIPOLOGIA:</t>
  </si>
  <si>
    <t>Justificação</t>
  </si>
  <si>
    <t>SOLIDEZ:</t>
  </si>
  <si>
    <r>
      <t xml:space="preserve">Os valores da despesa e da comparticipação apresentados são </t>
    </r>
    <r>
      <rPr>
        <b/>
        <sz val="9"/>
        <color theme="2" tint="-0.499984740745262"/>
        <rFont val="Lato"/>
        <family val="2"/>
      </rPr>
      <t>sem IVA</t>
    </r>
    <r>
      <rPr>
        <sz val="9"/>
        <color theme="2" tint="-0.499984740745262"/>
        <rFont val="Lato"/>
        <family val="2"/>
      </rPr>
      <t xml:space="preserve"> </t>
    </r>
  </si>
  <si>
    <t>CARACTERIZAÇÃO (continuação)</t>
  </si>
  <si>
    <t>SEGURANÇA:</t>
  </si>
  <si>
    <t>SALUBRIDADE:</t>
  </si>
  <si>
    <t>Tipologia das operações de intervenção constantes do projeto apresentado:</t>
  </si>
  <si>
    <t>Ponderação atribuída:</t>
  </si>
  <si>
    <t>Urgente ou prioritária</t>
  </si>
  <si>
    <t>Pontuação atribuída:</t>
  </si>
  <si>
    <t>Definição da pontuação atribuída:</t>
  </si>
  <si>
    <t>Pontuação: urgente ou prioritária: 20%; conservação e reabilitação: 14% e urgente ou prioritária, conservação e reabilitação: 20%</t>
  </si>
  <si>
    <t>Avaliar em função da gravidade das patologias identificadas que possam colocar em causa a segurança física dos elementos construtivos estruturais e arquitetónicos do imóvel:</t>
  </si>
  <si>
    <t>Pouco relevante</t>
  </si>
  <si>
    <t>Pontuação: pouco relevante: 4%; relevante: 8% e muito relevante: 12%</t>
  </si>
  <si>
    <t>A considerar ações que visem colmatar deficiências de segurança, designadamente, a nível de: riscos de incêndio, da ocupação e uso dos espaços, da utilização de equipamentos, de intrusões, de riscos geotécnicos:</t>
  </si>
  <si>
    <t>Muito relevante</t>
  </si>
  <si>
    <t>APRECIAÇÃO (continuação)</t>
  </si>
  <si>
    <t>Avaliar em função das patologias identificadas que ponham em causa as exigências de "habitabilidade" das instalações, nomeadamente: i) a nível ambiental - equilíbrio térmico, condições acústicas, estanquicidade ao ar e a água, abastecimento de água, drenagem de águas e qualidade do ar interior. ii) A nível espacial - compatibilidade entre espaço/função, facilidade, flexibilidade de uso e acessos para pessoas de mobilidade condicionada.</t>
  </si>
  <si>
    <t>LOCALIZAÇÃO:</t>
  </si>
  <si>
    <t>Avaliar em função da importância da inserção do imóvel na malha urbana:</t>
  </si>
  <si>
    <t>PRAZO:</t>
  </si>
  <si>
    <t>Verificar o prazo de execução previsto, face ao volume e complexidade dos trabalhos apresentados:</t>
  </si>
  <si>
    <t>Dentro da média</t>
  </si>
  <si>
    <t>Pontuação: dentro da média: 10%; não se enquadra na média: 6%</t>
  </si>
  <si>
    <t>CUSTO TOTAL:</t>
  </si>
  <si>
    <t>Verificar o custo total previsto para execução, face ao volume e complexidade dos trabalhos apresentados:</t>
  </si>
  <si>
    <t>APRECIAÇÃO GLOBAL:</t>
  </si>
  <si>
    <t>Eficácia face aos  objetivos - Verificar se as obras propostas são adequadas à resolução das deficiências identificadas. Durabilidade das soluções - A avaliar em função dos tipos e especificações dos materiais empregues e da adequação da aplicação dos mesmos nas soluções construtivas propostas. Sistema de manutenção previsto - Analisa o sistema de manutenção das instalações, verificando da sua adequação ao período de vida útil previsto após a realização das operações propostas.</t>
  </si>
  <si>
    <t>Relevante</t>
  </si>
  <si>
    <t>AVALIAÇÃO</t>
  </si>
  <si>
    <t>Pontuação:</t>
  </si>
  <si>
    <r>
      <t xml:space="preserve">Taxa aferida RC </t>
    </r>
    <r>
      <rPr>
        <sz val="7"/>
        <color theme="2" tint="-0.499984740745262"/>
        <rFont val="Lato"/>
        <family val="2"/>
      </rPr>
      <t>(c/ fator ponderação)</t>
    </r>
    <r>
      <rPr>
        <sz val="9"/>
        <color theme="2" tint="-0.499984740745262"/>
        <rFont val="Lato"/>
        <family val="2"/>
      </rPr>
      <t>:</t>
    </r>
  </si>
  <si>
    <t>Fator ponderação</t>
  </si>
  <si>
    <t>0% ≤ taxa apurada &lt; 50% Þ taxa aferida de 50%</t>
  </si>
  <si>
    <t>50% ≤ taxa apurada &lt; 75% Þ taxa aferida de 75%</t>
  </si>
  <si>
    <t>75% ≤ taxa apurada ≤ 100% Þ taxa aferida de 80%</t>
  </si>
  <si>
    <t>Despesa elegível RC:</t>
  </si>
  <si>
    <t>Taxa financiamento global:</t>
  </si>
  <si>
    <t>Financiamento RC:</t>
  </si>
  <si>
    <r>
      <t xml:space="preserve">Os valores da despesa e da comparticipação apresentados </t>
    </r>
    <r>
      <rPr>
        <b/>
        <sz val="9"/>
        <color theme="2" tint="-0.499984740745262"/>
        <rFont val="Lato"/>
        <family val="2"/>
      </rPr>
      <t>não incluem IVA.</t>
    </r>
    <r>
      <rPr>
        <sz val="9"/>
        <color theme="2" tint="-0.499984740745262"/>
        <rFont val="Lato"/>
        <family val="2"/>
      </rPr>
      <t xml:space="preserve"> </t>
    </r>
  </si>
  <si>
    <t>Este anexo é parte integrante do Parecer Técnico da Candidatura com o n.º referência identificado em cima (Parecer n.º:).</t>
  </si>
  <si>
    <t>Relatório Diagnóstico:</t>
  </si>
  <si>
    <t>Realizado por:</t>
  </si>
  <si>
    <t>Termo responsabilidade:</t>
  </si>
  <si>
    <t>Certificado Laboratório:</t>
  </si>
  <si>
    <t>Fotografias dos materiais:</t>
  </si>
  <si>
    <t>Localização amianto:</t>
  </si>
  <si>
    <t>Identificação materiais:</t>
  </si>
  <si>
    <t>Caract. materiais amianto:</t>
  </si>
  <si>
    <t>Peças desenhadas:</t>
  </si>
  <si>
    <t>Localização do imóvel:</t>
  </si>
  <si>
    <t>Levant. fotográfico:</t>
  </si>
  <si>
    <t>Enquadramento C/IVA:</t>
  </si>
  <si>
    <t>Decl. conformidade:</t>
  </si>
  <si>
    <t xml:space="preserve">DESPESA APRESENTADA: </t>
  </si>
  <si>
    <t>Custos c/ relatório diagnóstico:</t>
  </si>
  <si>
    <t>Montante comparticipação solicitada c/relatório diagnóstico:</t>
  </si>
  <si>
    <t>% comparticipação solicitada c/ relatório diagnóstico:</t>
  </si>
  <si>
    <t>Custos c/ projetos:</t>
  </si>
  <si>
    <t>Montante comparticipação solicitada c/ projetos:</t>
  </si>
  <si>
    <t>% comparticipação solicitada c/ projetos:</t>
  </si>
  <si>
    <t>Custos c/ trabalhos remoção:</t>
  </si>
  <si>
    <t>Montante comparticipação solicitada c/ trab. remoção:</t>
  </si>
  <si>
    <t>% comparticipação solicitada c/ trab. remoção:</t>
  </si>
  <si>
    <t>Custos c/ trabalhos substituição:</t>
  </si>
  <si>
    <t>Montante comparticipação solicitada c/ trab. substituição:</t>
  </si>
  <si>
    <t>% comparticipação solicitada c/ trab. substituição:</t>
  </si>
  <si>
    <t>Custos c/ trabalhos complementares:</t>
  </si>
  <si>
    <t>Montante comparticipação solicitada c/ trab. complementar:</t>
  </si>
  <si>
    <t>% comparticipação solicitada c/ trab. complementares:</t>
  </si>
  <si>
    <t>Despesa total apresentada:</t>
  </si>
  <si>
    <t>Comparticipação total solicitada:</t>
  </si>
  <si>
    <t>% comparticipação média solicitada:</t>
  </si>
  <si>
    <t>INTERVENÇÃO 1.</t>
  </si>
  <si>
    <t>% Quantidade total:</t>
  </si>
  <si>
    <t>% Prioridade 1</t>
  </si>
  <si>
    <t>% Prioridade 2</t>
  </si>
  <si>
    <t>% Prioridade 3</t>
  </si>
  <si>
    <t>Localização material c/ amianto:</t>
  </si>
  <si>
    <t>Tipo material:</t>
  </si>
  <si>
    <t>Material friável?</t>
  </si>
  <si>
    <t>Estado conservação mat.?</t>
  </si>
  <si>
    <t>Material revestido?</t>
  </si>
  <si>
    <t>Material acessível?</t>
  </si>
  <si>
    <r>
      <t>Quantidade (m</t>
    </r>
    <r>
      <rPr>
        <vertAlign val="superscript"/>
        <sz val="9"/>
        <color theme="2" tint="-0.499984740745262"/>
        <rFont val="Lato"/>
        <family val="2"/>
      </rPr>
      <t>2</t>
    </r>
    <r>
      <rPr>
        <sz val="9"/>
        <color theme="2" tint="-0.499984740745262"/>
        <rFont val="Lato"/>
        <family val="2"/>
      </rPr>
      <t>)?</t>
    </r>
  </si>
  <si>
    <t>CUSTOS (s/IVA):</t>
  </si>
  <si>
    <t>Prioridade:</t>
  </si>
  <si>
    <t>Trabalhos remoção:</t>
  </si>
  <si>
    <t>Taxa financiamento:</t>
  </si>
  <si>
    <t>Montante financiamento:</t>
  </si>
  <si>
    <t>Trabalhos substituição:</t>
  </si>
  <si>
    <t>Trabalho complementar:</t>
  </si>
  <si>
    <t>INTERVENÇÃO 2.</t>
  </si>
  <si>
    <t>INTERVENÇÃO 3.</t>
  </si>
  <si>
    <t>INTERVENÇÃO 4.</t>
  </si>
  <si>
    <t>INTERVENÇÃO 5.</t>
  </si>
  <si>
    <t>INTERVENÇÃO 6.</t>
  </si>
  <si>
    <t>INTERVENÇÃO 7.</t>
  </si>
  <si>
    <t>INTERVENÇÃO 8.</t>
  </si>
  <si>
    <t>INTERVENÇÃO 9.</t>
  </si>
  <si>
    <t>INTERVENÇÃO 10.</t>
  </si>
  <si>
    <t>INTERVENÇÃO 11.</t>
  </si>
  <si>
    <t>INTERVENÇÃO 12.</t>
  </si>
  <si>
    <t>Totais:</t>
  </si>
  <si>
    <t>Quantidade total:</t>
  </si>
  <si>
    <t>Calculo média ponderada:</t>
  </si>
  <si>
    <t>Prioridade média ponderada:</t>
  </si>
  <si>
    <t>TAXA</t>
  </si>
  <si>
    <t>FINANCIAMENTO</t>
  </si>
  <si>
    <t>Relatório diagnóstico:</t>
  </si>
  <si>
    <t>Ponderada:</t>
  </si>
  <si>
    <t>Projetos:</t>
  </si>
  <si>
    <t>Trabalhos de remoção:</t>
  </si>
  <si>
    <t>Trabalhos complementares:</t>
  </si>
  <si>
    <r>
      <t xml:space="preserve">Aferida PRA </t>
    </r>
    <r>
      <rPr>
        <sz val="7"/>
        <color theme="2" tint="-0.499984740745262"/>
        <rFont val="Lato"/>
        <family val="2"/>
      </rPr>
      <t>(arredondada para cima)</t>
    </r>
    <r>
      <rPr>
        <sz val="9"/>
        <color theme="2" tint="-0.499984740745262"/>
        <rFont val="Lato"/>
        <family val="2"/>
      </rPr>
      <t>:</t>
    </r>
  </si>
  <si>
    <t>Despesa elegível PRA:</t>
  </si>
  <si>
    <t>Financiamento PRA:</t>
  </si>
  <si>
    <t>REAPRECIAÇÃO</t>
  </si>
  <si>
    <t>Após preenchida a totalidade da informação, deverá ser gravada uma versão Excel e outra em PDF. A serem remetidos com a candidatura e os restantes documentos de instrução em formato editável (xls ou xlsx) e em PDF.</t>
  </si>
  <si>
    <t>Tipo de operação (reabilitação, conservação, …) | zona(s) de intervenção (cobertura, fachadas, …) | edifício(s) | localização | concelhos - máximo 90 caracteres</t>
  </si>
  <si>
    <t>RC e PRA</t>
  </si>
  <si>
    <t>SUMÁRIO DA CANDIDATURA APRESENTADA (AUTOPREENCHIMENTO)</t>
  </si>
  <si>
    <t>Resume dos valores preenchidos nos anexos RC, PRA ou em ambos.</t>
  </si>
  <si>
    <t>Previsão para início trabalhos:</t>
  </si>
  <si>
    <t>Prazo de execução:</t>
  </si>
  <si>
    <t>Taxa IVA aplicável:</t>
  </si>
  <si>
    <r>
      <t xml:space="preserve">Os montantes apresentados são </t>
    </r>
    <r>
      <rPr>
        <b/>
        <sz val="9"/>
        <color theme="2" tint="-0.499984740745262"/>
        <rFont val="Lato"/>
        <family val="2"/>
      </rPr>
      <t>sem</t>
    </r>
    <r>
      <rPr>
        <sz val="9"/>
        <color theme="2" tint="-0.499984740745262"/>
        <rFont val="Lato"/>
        <family val="2"/>
      </rPr>
      <t xml:space="preserve"> </t>
    </r>
    <r>
      <rPr>
        <b/>
        <sz val="9"/>
        <color theme="2" tint="-0.499984740745262"/>
        <rFont val="Lato"/>
        <family val="2"/>
      </rPr>
      <t>IVA</t>
    </r>
    <r>
      <rPr>
        <sz val="9"/>
        <color theme="2" tint="-0.499984740745262"/>
        <rFont val="Lato"/>
        <family val="2"/>
      </rPr>
      <t>.</t>
    </r>
  </si>
  <si>
    <t>Tipo organismo:</t>
  </si>
  <si>
    <t>Estado</t>
  </si>
  <si>
    <t>Endereço eletrónico geral:</t>
  </si>
  <si>
    <t>Nome gestor de contacto:</t>
  </si>
  <si>
    <t>Telefone:</t>
  </si>
  <si>
    <t>Endereço eletrónico:</t>
  </si>
  <si>
    <t>Ministério afeto:</t>
  </si>
  <si>
    <t>Ministério da Administração Interna</t>
  </si>
  <si>
    <t>Designação imóvel:</t>
  </si>
  <si>
    <t>N.º inventário SIIE:</t>
  </si>
  <si>
    <t>Lisboa</t>
  </si>
  <si>
    <t>Sintra</t>
  </si>
  <si>
    <t>União das freguesias de Queluz e Belas</t>
  </si>
  <si>
    <t>INSCRIÇÃO MATRICIAL</t>
  </si>
  <si>
    <t>Artigo:</t>
  </si>
  <si>
    <t>Secção/fração:</t>
  </si>
  <si>
    <t>REGISTO PREDIAL</t>
  </si>
  <si>
    <t>Conservatória:</t>
  </si>
  <si>
    <t>N.º inscrição:</t>
  </si>
  <si>
    <t>Projeto execução</t>
  </si>
  <si>
    <r>
      <t>Memória descritiva</t>
    </r>
    <r>
      <rPr>
        <vertAlign val="superscript"/>
        <sz val="9"/>
        <color theme="2" tint="-0.499984740745262"/>
        <rFont val="Lato"/>
        <family val="2"/>
      </rPr>
      <t>1</t>
    </r>
    <r>
      <rPr>
        <sz val="9"/>
        <color theme="2" tint="-0.499984740745262"/>
        <rFont val="Lato"/>
        <family val="2"/>
      </rPr>
      <t>:</t>
    </r>
  </si>
  <si>
    <t>Apresentado</t>
  </si>
  <si>
    <r>
      <t>Levant. Fotográfico</t>
    </r>
    <r>
      <rPr>
        <vertAlign val="superscript"/>
        <sz val="9"/>
        <color theme="2" tint="-0.499984740745262"/>
        <rFont val="Lato"/>
        <family val="2"/>
      </rPr>
      <t>2</t>
    </r>
    <r>
      <rPr>
        <sz val="9"/>
        <color theme="2" tint="-0.499984740745262"/>
        <rFont val="Lato"/>
        <family val="2"/>
      </rPr>
      <t>:</t>
    </r>
  </si>
  <si>
    <t>Atualizados</t>
  </si>
  <si>
    <r>
      <t>Decl. Conformidade</t>
    </r>
    <r>
      <rPr>
        <vertAlign val="superscript"/>
        <sz val="9"/>
        <color theme="2" tint="-0.499984740745262"/>
        <rFont val="Lato"/>
        <family val="2"/>
      </rPr>
      <t>3</t>
    </r>
    <r>
      <rPr>
        <sz val="9"/>
        <color theme="2" tint="-0.499984740745262"/>
        <rFont val="Lato"/>
        <family val="2"/>
      </rPr>
      <t>:</t>
    </r>
  </si>
  <si>
    <r>
      <t>Orçamento detalhado</t>
    </r>
    <r>
      <rPr>
        <vertAlign val="superscript"/>
        <sz val="9"/>
        <color theme="2" tint="-0.499984740745262"/>
        <rFont val="Lato"/>
        <family val="2"/>
      </rPr>
      <t>4</t>
    </r>
    <r>
      <rPr>
        <sz val="9"/>
        <color theme="2" tint="-0.499984740745262"/>
        <rFont val="Lato"/>
        <family val="2"/>
      </rPr>
      <t>:</t>
    </r>
  </si>
  <si>
    <r>
      <rPr>
        <vertAlign val="superscript"/>
        <sz val="9"/>
        <color theme="2" tint="-0.499984740745262"/>
        <rFont val="Lato"/>
        <family val="2"/>
      </rPr>
      <t>2</t>
    </r>
    <r>
      <rPr>
        <sz val="9"/>
        <color theme="2" tint="-0.499984740745262"/>
        <rFont val="Lato"/>
        <family val="2"/>
      </rPr>
      <t xml:space="preserve"> Fotografias gerais do edifício (exteriores e interiores) e das zonas a intervencionar.</t>
    </r>
  </si>
  <si>
    <r>
      <rPr>
        <vertAlign val="superscript"/>
        <sz val="9"/>
        <color theme="2" tint="-0.499984740745262"/>
        <rFont val="Lato"/>
        <family val="2"/>
      </rPr>
      <t>4</t>
    </r>
    <r>
      <rPr>
        <sz val="9"/>
        <color theme="2" tint="-0.499984740745262"/>
        <rFont val="Lato"/>
        <family val="2"/>
      </rPr>
      <t xml:space="preserve"> O Projeto de execução, quando apresentado, deve conter mapa de medições e orçamento detalhado.</t>
    </r>
  </si>
  <si>
    <r>
      <t xml:space="preserve">Descrição sumária intervenção </t>
    </r>
    <r>
      <rPr>
        <sz val="8"/>
        <color theme="2" tint="-0.499984740745262"/>
        <rFont val="Lato"/>
        <family val="2"/>
      </rPr>
      <t>(máximo 500 caracteres)</t>
    </r>
  </si>
  <si>
    <t>Data prevista inicio execução:</t>
  </si>
  <si>
    <r>
      <t>Área abrangida intervenção</t>
    </r>
    <r>
      <rPr>
        <vertAlign val="superscript"/>
        <sz val="9"/>
        <color theme="2" tint="-0.499984740745262"/>
        <rFont val="Lato"/>
        <family val="2"/>
      </rPr>
      <t>5</t>
    </r>
    <r>
      <rPr>
        <sz val="9"/>
        <color theme="2" tint="-0.499984740745262"/>
        <rFont val="Lato"/>
        <family val="2"/>
      </rPr>
      <t>:</t>
    </r>
  </si>
  <si>
    <r>
      <t>Despesa apresentada RC</t>
    </r>
    <r>
      <rPr>
        <vertAlign val="superscript"/>
        <sz val="9"/>
        <color theme="2" tint="-0.499984740745262"/>
        <rFont val="Lato"/>
        <family val="2"/>
      </rPr>
      <t>6</t>
    </r>
    <r>
      <rPr>
        <sz val="9"/>
        <color theme="2" tint="-0.499984740745262"/>
        <rFont val="Lato"/>
        <family val="2"/>
      </rPr>
      <t>:</t>
    </r>
  </si>
  <si>
    <r>
      <t>Comparticipação solicitada</t>
    </r>
    <r>
      <rPr>
        <vertAlign val="superscript"/>
        <sz val="9"/>
        <color theme="2" tint="-0.499984740745262"/>
        <rFont val="Lato"/>
        <family val="2"/>
      </rPr>
      <t>6</t>
    </r>
    <r>
      <rPr>
        <sz val="9"/>
        <color theme="2" tint="-0.499984740745262"/>
        <rFont val="Lato"/>
        <family val="2"/>
      </rPr>
      <t>:</t>
    </r>
  </si>
  <si>
    <t>% comparticipação:</t>
  </si>
  <si>
    <r>
      <rPr>
        <vertAlign val="superscript"/>
        <sz val="9"/>
        <color theme="2" tint="-0.499984740745262"/>
        <rFont val="Lato"/>
        <family val="2"/>
      </rPr>
      <t>6</t>
    </r>
    <r>
      <rPr>
        <sz val="9"/>
        <color theme="2" tint="-0.499984740745262"/>
        <rFont val="Lato"/>
        <family val="2"/>
      </rPr>
      <t xml:space="preserve"> Os montantes da despesa e da comparticipação solicitada são </t>
    </r>
    <r>
      <rPr>
        <b/>
        <sz val="9"/>
        <color theme="2" tint="-0.499984740745262"/>
        <rFont val="Lato"/>
        <family val="2"/>
      </rPr>
      <t>sem IVA</t>
    </r>
    <r>
      <rPr>
        <sz val="9"/>
        <color theme="2" tint="-0.499984740745262"/>
        <rFont val="Lato"/>
        <family val="2"/>
      </rPr>
      <t xml:space="preserve"> </t>
    </r>
  </si>
  <si>
    <r>
      <rPr>
        <vertAlign val="superscript"/>
        <sz val="9"/>
        <color theme="2" tint="-0.499984740745262"/>
        <rFont val="Lato"/>
        <family val="2"/>
      </rPr>
      <t>5</t>
    </r>
    <r>
      <rPr>
        <sz val="9"/>
        <color theme="2" tint="-0.499984740745262"/>
        <rFont val="Lato"/>
        <family val="2"/>
      </rPr>
      <t xml:space="preserve"> Indicar a área bruta de construção da zona do edifício a reabilitar ou conservar, se for o edifício todo apresentar a área total. No caso de existirem zonas novas, indicar também essas áreas.</t>
    </r>
  </si>
  <si>
    <t>PARÂMETROS DE APRECIAÇÃO</t>
  </si>
  <si>
    <t xml:space="preserve">O Regulamento do FRCP, publicado pela Portaria n.º 293/2009, de 24 de março, define os critérios de apreciação das candidaturas, por isso importa enquadrar as características e os âmbitos que as intervenções propostas visam atingir. Descrevendo sumariamente as patologias existentes e apresentado de forma sucinta as soluções propostas, bem como, as melhorias a introduzir.   </t>
  </si>
  <si>
    <t>Obras urgentes ou prioritárias</t>
  </si>
  <si>
    <t>Definir se a candidatura apresentada tem como objetivo obras com carácter de urgentes ou prioritárias, fase ao grau de degradação elevado do imóvel, ou se refere as intervenções a realizar no âmbito da conservação e a reabilitação normal do edificado, também se poderá aplicar ambas a situações. A majoração a aplicar é de 5,0% para intervenções de conservação e reabilitação, de 7,5% para obras urgentes ou prioritárias e de 7,5% se as intervenções abrangerem ambos os critérios.</t>
  </si>
  <si>
    <r>
      <t xml:space="preserve">Justificação </t>
    </r>
    <r>
      <rPr>
        <sz val="8"/>
        <color theme="2" tint="-0.499984740745262"/>
        <rFont val="Lato"/>
        <family val="2"/>
      </rPr>
      <t>(máximo 400 caracteres)</t>
    </r>
    <r>
      <rPr>
        <sz val="9"/>
        <color theme="2" tint="-0.499984740745262"/>
        <rFont val="Lato"/>
        <family val="2"/>
      </rPr>
      <t>:</t>
    </r>
  </si>
  <si>
    <t>Justificação sumária de qualificar a candidatura apresentada como obras urgentes ou prioritárias, intervenções de conservação e reabilitação, ou ambas:</t>
  </si>
  <si>
    <t>PARÂMETROS DE APRECIAÇÃO (continuação)</t>
  </si>
  <si>
    <t>SOLIDEZ</t>
  </si>
  <si>
    <t>O imóvel não tem patologias que afetem a sua solidez</t>
  </si>
  <si>
    <t>Definir se a intervenção proposta visa colmatar patologias que possam colocar em causa a segurança física dos elementos construtivos estruturais e arquitetónicos do imóvel. A majoração a aplicar é de 5,0% em intervenções com pouca relevância, de 10,0% em intervenções relevantes e de 15,0% em intervenções muito relevantes.</t>
  </si>
  <si>
    <t>Se a intervenção visa colmatar problemas de solidez deve identificar e caracterizar sumariamente as patologias associadas e qual a intervenção(ões) proposta realizar para solucionar o problema, considerando que essa fundamentação irá contribuir para a majoração a aplicar no calculo do financiamento a apurar.</t>
  </si>
  <si>
    <t>SEGURANÇA</t>
  </si>
  <si>
    <t>As intervenções visão colmatar patologias de segurança do imóvel</t>
  </si>
  <si>
    <t>Definir se a intervenção visa colmatar deficiências de segurança, designadamente a nível de: risco de incêndio, da ocupação e uso dos espaços, da utilização de equipamentos, de intrusões e de riscos geotécnicos. A majoração a aplicar é de 5,0% em intervenções com pouca relevância, de 10,0% em intervenções relevantes e de 15,0% em intervenções muito relevantes.</t>
  </si>
  <si>
    <t>Se a intervenção visa colmatar problemas de segurança deve identificar sumariamente as patologias associadas e qual a intervenção(ões) proposta realizar para solucionar o problema, considerando que essa fundamentação irá contribuir para a majoração a aplicar no calculo do financiamento a apurar.</t>
  </si>
  <si>
    <t>SALUBRIDADE</t>
  </si>
  <si>
    <t>As intervenções visão colmatar patologias de salubridade do imóvel</t>
  </si>
  <si>
    <t>Definir se a intervenção visa colmatar patologias que ponham em causa as exigências de "habitabilidade" das instalações e o seu normal funcionamento. A majoração a aplicar é de 5,0% em intervenções com pouca relevância, de 10,0% em intervenções relevantes e de 15,0% em intervenções muito relevantes.</t>
  </si>
  <si>
    <t>Se existirem patologias de salubridade, identificar sumariamente as patologias associadas e qual a intervenção(ões) proposta realizar para solucionar o problema, considerando que essa fundamentação irá contribuir para a majoração a aplicar no calculo do financiamento a apurar.</t>
  </si>
  <si>
    <t>Descrição geral da candidatura apresentada ao Fundo de Reabilitação e Conservação Patrimonial relativa a tipologia de operações de Programa de Remoção de Amianto (PRA). Preencher só com a informação referente a operações PRA, no caso da candidatura prever também intervenção no âmbito de Reabilitação Conservação (RC) essa informação deve ser preenchida no Anexo RC.
O presente anexo deve ser integralmente preenchido (campos sombreados a cinza), não dispensando a junção de todos os documentos de instrução necessários à candidatura.</t>
  </si>
  <si>
    <r>
      <t>Relatório Diagnóstico</t>
    </r>
    <r>
      <rPr>
        <b/>
        <vertAlign val="superscript"/>
        <sz val="9"/>
        <color theme="2" tint="-0.499984740745262"/>
        <rFont val="Segoe UI"/>
        <family val="2"/>
      </rPr>
      <t>1</t>
    </r>
    <r>
      <rPr>
        <b/>
        <sz val="9"/>
        <color theme="2" tint="-0.499984740745262"/>
        <rFont val="Segoe UI"/>
        <family val="2"/>
      </rPr>
      <t>:</t>
    </r>
  </si>
  <si>
    <t>Não aplicável</t>
  </si>
  <si>
    <r>
      <t>Fotografias dos materiais</t>
    </r>
    <r>
      <rPr>
        <vertAlign val="superscript"/>
        <sz val="9"/>
        <color theme="2" tint="-0.499984740745262"/>
        <rFont val="Lato"/>
        <family val="2"/>
      </rPr>
      <t>2</t>
    </r>
    <r>
      <rPr>
        <sz val="9"/>
        <color theme="2" tint="-0.499984740745262"/>
        <rFont val="Lato"/>
        <family val="2"/>
      </rPr>
      <t>:</t>
    </r>
  </si>
  <si>
    <r>
      <rPr>
        <vertAlign val="superscript"/>
        <sz val="9"/>
        <color theme="2" tint="-0.499984740745262"/>
        <rFont val="Lato"/>
        <family val="2"/>
      </rPr>
      <t>1</t>
    </r>
    <r>
      <rPr>
        <sz val="9"/>
        <color theme="2" tint="-0.499984740745262"/>
        <rFont val="Lato"/>
        <family val="2"/>
      </rPr>
      <t xml:space="preserve"> No caso de não ser apresentado Relatório Diagnóstico, evocando a Metodologia para Tomada de Decisão do Instituto Nacional de Saúde Doutor Ricardo Jorge, para o fibrocimento, será aplicada a classificação referida nesse documento, como fibrocimento ser um material não fiável.</t>
    </r>
  </si>
  <si>
    <r>
      <rPr>
        <vertAlign val="superscript"/>
        <sz val="9"/>
        <color theme="2" tint="-0.499984740745262"/>
        <rFont val="Lato"/>
        <family val="2"/>
      </rPr>
      <t>2</t>
    </r>
    <r>
      <rPr>
        <sz val="9"/>
        <color theme="2" tint="-0.499984740745262"/>
        <rFont val="Lato"/>
        <family val="2"/>
      </rPr>
      <t xml:space="preserve"> Fotografias dos materiais que contêm amianto, possibilitando verificar o estado de conservação, desses materiais, e a sua localização.</t>
    </r>
  </si>
  <si>
    <r>
      <t>Memória descritiva</t>
    </r>
    <r>
      <rPr>
        <vertAlign val="superscript"/>
        <sz val="9"/>
        <color theme="2" tint="-0.499984740745262"/>
        <rFont val="Lato"/>
        <family val="2"/>
      </rPr>
      <t>3</t>
    </r>
    <r>
      <rPr>
        <sz val="9"/>
        <color theme="2" tint="-0.499984740745262"/>
        <rFont val="Lato"/>
        <family val="2"/>
      </rPr>
      <t>:</t>
    </r>
  </si>
  <si>
    <r>
      <t>Levant. fotográfico</t>
    </r>
    <r>
      <rPr>
        <vertAlign val="superscript"/>
        <sz val="9"/>
        <color theme="2" tint="-0.499984740745262"/>
        <rFont val="Lato"/>
        <family val="2"/>
      </rPr>
      <t>4</t>
    </r>
    <r>
      <rPr>
        <sz val="9"/>
        <color theme="2" tint="-0.499984740745262"/>
        <rFont val="Lato"/>
        <family val="2"/>
      </rPr>
      <t>:</t>
    </r>
  </si>
  <si>
    <r>
      <t>Decl. Conformidade</t>
    </r>
    <r>
      <rPr>
        <vertAlign val="superscript"/>
        <sz val="9"/>
        <color theme="2" tint="-0.499984740745262"/>
        <rFont val="Lato"/>
        <family val="2"/>
      </rPr>
      <t>5</t>
    </r>
    <r>
      <rPr>
        <sz val="9"/>
        <color theme="2" tint="-0.499984740745262"/>
        <rFont val="Lato"/>
        <family val="2"/>
      </rPr>
      <t>:</t>
    </r>
  </si>
  <si>
    <r>
      <t>Orçamento detalhado</t>
    </r>
    <r>
      <rPr>
        <vertAlign val="superscript"/>
        <sz val="9"/>
        <color theme="2" tint="-0.499984740745262"/>
        <rFont val="Lato"/>
        <family val="2"/>
      </rPr>
      <t>6</t>
    </r>
  </si>
  <si>
    <r>
      <rPr>
        <vertAlign val="superscript"/>
        <sz val="9"/>
        <color theme="2" tint="-0.499984740745262"/>
        <rFont val="Lato"/>
        <family val="2"/>
      </rPr>
      <t>3</t>
    </r>
    <r>
      <rPr>
        <sz val="9"/>
        <color theme="2" tint="-0.499984740745262"/>
        <rFont val="Lato"/>
        <family val="2"/>
      </rPr>
      <t xml:space="preserve"> A Memória descritiva e justificativa, conforme estabelecido no Guia para Instrução e Gestão das Candidaturas, é composta pelos seguintes elementos: i) identificação e descrição do imóvel; ii) área objeto das operações; iii) âmbito e conteúdo das operações e iv) justificação da necessidade de intervenção.</t>
    </r>
  </si>
  <si>
    <r>
      <rPr>
        <vertAlign val="superscript"/>
        <sz val="9"/>
        <color theme="2" tint="-0.499984740745262"/>
        <rFont val="Lato"/>
        <family val="2"/>
      </rPr>
      <t>4</t>
    </r>
    <r>
      <rPr>
        <sz val="9"/>
        <color theme="2" tint="-0.499984740745262"/>
        <rFont val="Lato"/>
        <family val="2"/>
      </rPr>
      <t xml:space="preserve"> Fotografias gerais do edifício (exteriores e interiores) e das zonas a intervencionar.</t>
    </r>
  </si>
  <si>
    <r>
      <rPr>
        <vertAlign val="superscript"/>
        <sz val="9"/>
        <color theme="2" tint="-0.499984740745262"/>
        <rFont val="Lato"/>
        <family val="2"/>
      </rPr>
      <t>5</t>
    </r>
    <r>
      <rPr>
        <sz val="9"/>
        <color theme="2" tint="-0.499984740745262"/>
        <rFont val="Lato"/>
        <family val="2"/>
      </rPr>
      <t xml:space="preserve"> Minuta - Anexo_B_DeclaracaoConformidadeBeneficiario (mod. 2024), no sítio da internet da ESTAMO: www.estamo.pt</t>
    </r>
  </si>
  <si>
    <r>
      <rPr>
        <vertAlign val="superscript"/>
        <sz val="9"/>
        <color theme="2" tint="-0.499984740745262"/>
        <rFont val="Lato"/>
        <family val="2"/>
      </rPr>
      <t>6</t>
    </r>
    <r>
      <rPr>
        <sz val="9"/>
        <color theme="2" tint="-0.499984740745262"/>
        <rFont val="Lato"/>
        <family val="2"/>
      </rPr>
      <t xml:space="preserve"> O Projeto de execução, quando apresentado, deve conter mapa de medições e orçamento detalhado.</t>
    </r>
  </si>
  <si>
    <t>Comparticipação reembolsável solicitada PRA:</t>
  </si>
  <si>
    <t>A comparticipação reembolsável obriga a apresentação de Plano de Reembolso.</t>
  </si>
  <si>
    <t>COMPARTICIPAÇÃO NÃO REEMBOLSÁVEL SOLICITADA DESAGREGADA:</t>
  </si>
  <si>
    <r>
      <t>Montante comparticipação solicitada c/relatório diagnóstico</t>
    </r>
    <r>
      <rPr>
        <vertAlign val="superscript"/>
        <sz val="9"/>
        <color theme="2" tint="-0.499984740745262"/>
        <rFont val="Lato"/>
        <family val="2"/>
      </rPr>
      <t>3</t>
    </r>
    <r>
      <rPr>
        <sz val="9"/>
        <color theme="2" tint="-0.499984740745262"/>
        <rFont val="Lato"/>
        <family val="2"/>
      </rPr>
      <t>:</t>
    </r>
  </si>
  <si>
    <t>O relatório diagnóstico poderá ser sempre objeto de financiamento não reembolsável, mesmo que se comprove a não existência de materiais com amianto.</t>
  </si>
  <si>
    <r>
      <t>Montante comparticipação solicitada c/ trab. complementar</t>
    </r>
    <r>
      <rPr>
        <vertAlign val="superscript"/>
        <sz val="9"/>
        <color theme="2" tint="-0.499984740745262"/>
        <rFont val="Lato"/>
        <family val="2"/>
      </rPr>
      <t>3</t>
    </r>
    <r>
      <rPr>
        <sz val="9"/>
        <color theme="2" tint="-0.499984740745262"/>
        <rFont val="Lato"/>
        <family val="2"/>
      </rPr>
      <t>:</t>
    </r>
  </si>
  <si>
    <r>
      <t xml:space="preserve">Os montantes da despesa e da comparticipação solicitada são </t>
    </r>
    <r>
      <rPr>
        <b/>
        <sz val="9"/>
        <color theme="2" tint="-0.499984740745262"/>
        <rFont val="Lato"/>
        <family val="2"/>
      </rPr>
      <t>sem IVA</t>
    </r>
    <r>
      <rPr>
        <sz val="9"/>
        <color theme="2" tint="-0.499984740745262"/>
        <rFont val="Lato"/>
        <family val="2"/>
      </rPr>
      <t xml:space="preserve"> </t>
    </r>
  </si>
  <si>
    <t>Descrição das intervenções a realizar no âmbito dos trabalhos de remoção do amianto, referindo a localização do material no edifício e caraterizando o tipo de material que contem amianto [MCA] quanto à friabilidade, estado de conservação, revestimento, acessibilidade, quantidade, assim como descriminar os custos referentes ao estudo/projeto execução, remoção, substituição e trabalhos complementares.
A candidatura ao financiamento no âmbito PRA terá que prever ações relativas aos materiais contendo amianto existentes no edifício, podendo apresentar mais que uma intervenção. O número destas intervenções está dependente da existência de materiais com diferentes localizações, níveis de proteção, naturezas e/ou atributos de conservação.
Para cada intervenção, com características diferentes terá que ser preenchido uma Identificação de Intervenção.</t>
  </si>
  <si>
    <t>IDENTIFICAÇÃO INTERVENÇÃO 1.</t>
  </si>
  <si>
    <t>Friável</t>
  </si>
  <si>
    <t>Mau</t>
  </si>
  <si>
    <t>Não revestido</t>
  </si>
  <si>
    <t>Inacessível</t>
  </si>
  <si>
    <t>IDENTIFICAÇÃO INTERVENÇÃO 2.</t>
  </si>
  <si>
    <t>IDENTIFICAÇÃO INTERVENÇÃO 3.</t>
  </si>
  <si>
    <t>IDENTIFICAÇÃO INTERVENÇÃO 4.</t>
  </si>
  <si>
    <t>IDENTIFICAÇÃO INTERVENÇÃO 5.</t>
  </si>
  <si>
    <r>
      <t xml:space="preserve">Os custos apresentados são </t>
    </r>
    <r>
      <rPr>
        <b/>
        <sz val="9"/>
        <color theme="2" tint="-0.499984740745262"/>
        <rFont val="Lato"/>
        <family val="2"/>
      </rPr>
      <t xml:space="preserve">sem IVA </t>
    </r>
  </si>
  <si>
    <t>IDENTIFICAÇÃO INTERVENÇÃO 6.</t>
  </si>
  <si>
    <t>IDENTIFICAÇÃO INTERVENÇÃO 7.</t>
  </si>
  <si>
    <t>IDENTIFICAÇÃO INTERVENÇÃO 8.</t>
  </si>
  <si>
    <t>IDENTIFICAÇÃO INTERVENÇÃO 9.</t>
  </si>
  <si>
    <t>IDENTIFICAÇÃO INTERVENÇÃO 10.</t>
  </si>
  <si>
    <t>IDENTIFICAÇÃO INTERVENÇÃO 11.</t>
  </si>
  <si>
    <r>
      <t xml:space="preserve">Os custos apresentados são </t>
    </r>
    <r>
      <rPr>
        <b/>
        <sz val="8"/>
        <color rgb="FF413E39"/>
        <rFont val="Lato"/>
        <family val="2"/>
      </rPr>
      <t>sem IVA</t>
    </r>
    <r>
      <rPr>
        <sz val="8"/>
        <color rgb="FF413E39"/>
        <rFont val="Lato"/>
        <family val="2"/>
      </rPr>
      <t xml:space="preserve"> </t>
    </r>
  </si>
  <si>
    <t>IDENTIFICAÇÃO INTERVENÇÃO 12.</t>
  </si>
  <si>
    <t>Aveiro</t>
  </si>
  <si>
    <t>RC - Reabilitação e Conservação</t>
  </si>
  <si>
    <t>Preencher anexo RC</t>
  </si>
  <si>
    <t>Ministério dos Negócios Estrangeiros</t>
  </si>
  <si>
    <t>Bom</t>
  </si>
  <si>
    <t>Beja</t>
  </si>
  <si>
    <t>PRA - Programa Remoção Amianto</t>
  </si>
  <si>
    <t>Preencher anexo PRA</t>
  </si>
  <si>
    <t>Ministério das Finanças</t>
  </si>
  <si>
    <t>Razoável</t>
  </si>
  <si>
    <t>Braga</t>
  </si>
  <si>
    <t>Preencher anexos RC e PRA</t>
  </si>
  <si>
    <t>Ministério da Economia e da Coesão Territorial</t>
  </si>
  <si>
    <t>Bragança</t>
  </si>
  <si>
    <t>Ministério da Reforma do Estado</t>
  </si>
  <si>
    <t>Castelo Branco</t>
  </si>
  <si>
    <t>Ministério da Defesa Nacional</t>
  </si>
  <si>
    <t>Revestido</t>
  </si>
  <si>
    <t>Anexo RC</t>
  </si>
  <si>
    <t>Coimbra</t>
  </si>
  <si>
    <t>Sujeito a dedução</t>
  </si>
  <si>
    <t>Ministério das Infraestruturas e Habitação</t>
  </si>
  <si>
    <t>Anexo PRA</t>
  </si>
  <si>
    <t>Évora</t>
  </si>
  <si>
    <t>Não sujeito a dedução</t>
  </si>
  <si>
    <t>Ministério da Justiça</t>
  </si>
  <si>
    <t>Anexos RC + PRA</t>
  </si>
  <si>
    <t>Faro</t>
  </si>
  <si>
    <t>Sim</t>
  </si>
  <si>
    <t>Acessível</t>
  </si>
  <si>
    <t>1.ª Solicitação</t>
  </si>
  <si>
    <t>Guarda</t>
  </si>
  <si>
    <t>Estudo prévio</t>
  </si>
  <si>
    <t>Ministério da Educação, Ciência e Inovação</t>
  </si>
  <si>
    <t>2.ª Solicitação</t>
  </si>
  <si>
    <t>Leiria</t>
  </si>
  <si>
    <t>Ministério da Saúde</t>
  </si>
  <si>
    <t>3.ª Solicitação</t>
  </si>
  <si>
    <t>Ministério do Trabalho, Solidariedade e Segurança Social</t>
  </si>
  <si>
    <t>4.ª Solicitação</t>
  </si>
  <si>
    <t>Portalegre</t>
  </si>
  <si>
    <t>Ministério do Ambiente e Energia</t>
  </si>
  <si>
    <t>Não friável</t>
  </si>
  <si>
    <t>5.ª Solicitação</t>
  </si>
  <si>
    <t>Porto</t>
  </si>
  <si>
    <t>Anexos RC e PRA</t>
  </si>
  <si>
    <t>Instituto Público</t>
  </si>
  <si>
    <t>Ministério da Cultura, Juventude e Desporto</t>
  </si>
  <si>
    <t>6.ª Solicitação</t>
  </si>
  <si>
    <t>Santarém</t>
  </si>
  <si>
    <t>Empresa do Sector Empresarial do Estado</t>
  </si>
  <si>
    <t>Ministério da Agricultura e Mar</t>
  </si>
  <si>
    <t>7.ª Solicitação</t>
  </si>
  <si>
    <t>Setúbal</t>
  </si>
  <si>
    <t>Presidência do Conselho de Ministros</t>
  </si>
  <si>
    <t>8.ª Solicitação</t>
  </si>
  <si>
    <t>Viana do Castelo</t>
  </si>
  <si>
    <t>Urbano</t>
  </si>
  <si>
    <t>Pago</t>
  </si>
  <si>
    <t>9.ª Solicitação</t>
  </si>
  <si>
    <t>Vila Real</t>
  </si>
  <si>
    <t>Não apresentado</t>
  </si>
  <si>
    <t>Rústico</t>
  </si>
  <si>
    <t>Não pago</t>
  </si>
  <si>
    <t>10.ª Solicitação</t>
  </si>
  <si>
    <t>Viseu</t>
  </si>
  <si>
    <t>Misto</t>
  </si>
  <si>
    <t>11.ª Solicitação</t>
  </si>
  <si>
    <t>-</t>
  </si>
  <si>
    <t>12. ª Solicitação</t>
  </si>
  <si>
    <t>Total</t>
  </si>
  <si>
    <t>Não atualizados</t>
  </si>
  <si>
    <t>Parecer Cultura:</t>
  </si>
  <si>
    <t>Última</t>
  </si>
  <si>
    <t>Outro</t>
  </si>
  <si>
    <t>Qual:</t>
  </si>
  <si>
    <t>Anterior</t>
  </si>
  <si>
    <t>As intervenções visão colmatar patologias que afetam a solidez do imóvel</t>
  </si>
  <si>
    <t>Intervenções de conservação e reabilitação</t>
  </si>
  <si>
    <t>O imóvel não tem patologias que afetam a sua segurança</t>
  </si>
  <si>
    <t>O imóvel não tem patologias que afetam a sua salubridade</t>
  </si>
  <si>
    <t>Obras urgentes ou prioritárias, com intervenções de conservação e reabilitação</t>
  </si>
  <si>
    <t>O imóvel tem patologias de solidez que as intervenções propostas não visam resolver</t>
  </si>
  <si>
    <t>O imóvel tem patologias de segurança que as intervenções propostas não visam resolver</t>
  </si>
  <si>
    <t>O imóvel tem patologias de salubridade que as intervenções propostas não visam resolver</t>
  </si>
  <si>
    <t>Obras urgentes ou prioritárias face à gravidade extrema das deficiências de solidez, segurança e salubridade do imóvel ou à sua especial localização.</t>
  </si>
  <si>
    <t>Conservação e reabilitação</t>
  </si>
  <si>
    <t xml:space="preserve">Intervenções de conservação e reabilitação, nomeadamente ao nível da cobertura, dos vãos, das canalizações, das instalações elétricas ou eletromecânicas, bem como as destinadas a promover a eficiência energética dos imóveis. </t>
  </si>
  <si>
    <t>Urgente ou prioritária, conservação e reabilitação</t>
  </si>
  <si>
    <t xml:space="preserve">Obras urgentes ou prioritárias face à gravidade extrema das deficiências de solidez, segurança e salubridade do imóvel ou à sua especial localização. Bem como, intervenções de conservação e reabilitação, nomeadamente ao nível da cobertura, dos vãos, das canalizações, das instalações elétricas ou eletromecânicas, bem como as destinadas a promover a eficiência energética dos imóveis. </t>
  </si>
  <si>
    <t>Intervenção que pese constituir-se lógica, designadamente vindo na sequência de outras anteriores, não se revela imprescindível concretizar no presente, por não beneficiar de forma sensível ou durável, a estrutura ou robustez do conjunto edificado ou de qualquer elemento construtivo tido por fundamental que o integre.</t>
  </si>
  <si>
    <t>Intervenção que se impõe, face à ausência parcial ou total de solidez ou de segurança de um dado componente construtivo estrutural ou arquitetónico do edificado, do seu todo ou de parte que limita a sua utilização, podendo pôr em risco bens.</t>
  </si>
  <si>
    <t>Intervenção que se impõe, face a uma situação de ruína próxima ou eminente, pondo em risco, direta ou indiretamente, funcionalidades instaladas, pessoas ou outras áreas do edificado em plena utilização.</t>
  </si>
  <si>
    <t>Intervenção associada a anomalia extraordinária nos sistemas instalados, associados ou não ao seu grau de vetustez ou que correspondendo a propostas iniciais ou de melhoria das condições de segurança, em qualquer das vertentes consideradas, não comportam benefícios duradouros tecnicamente ou mistos, compatíveis com as características e nível de utilização do edificado.</t>
  </si>
  <si>
    <t>Intervenções necessárias concretizar para a resolução de situações excecionais que não decorram da ausência de manutenção dos equipamentos ou edificados e que comportem situações de risco sobre bens e de funcionamento dos serviços instalados sem que no curto prazo, haja possibilidade da sua concretização.</t>
  </si>
  <si>
    <t>Intervenções que se impõem, perante riscos de segurança eminentes, face a situações observadas que manifestamente, afetando pessoas e bens, justificam a deslocação temporária dos serviços instalados.</t>
  </si>
  <si>
    <t>Intervenções que embora não dirigidas para a resolução de problemas de insalubridade, comportam soluções que beneficiam, no futuro, o comportamento do edificado, face a tais problemas.</t>
  </si>
  <si>
    <t>Intervenções que procuram eliminar fatores de insalubridade que afetam diretamente a funcionalidade dos serviços e as condições de desempenho do edificado.</t>
  </si>
  <si>
    <t>Intervenções que se impõem, face à perda de funcionalidade do edificado ou de suas partes relevantes, por razões de insalubridade manifesta, prevalecentes ou concorrenciais com outras causas.</t>
  </si>
  <si>
    <t>Edificado cuja presença na malha urbana da cidade ou local, não lhe configuram visibilidade ou importância relativa especial, face aos demais da envolvente.</t>
  </si>
  <si>
    <t>Edificado cujas características e presença na malha urbana, o tornam fundamental manter, quando comparado com os demais da envolvente.</t>
  </si>
  <si>
    <t>Edificado proeminente que pelas características e visibilidade, ressalta da malha urbana em que se insere, pautando-a, impondo o privilegiar do edificado no futuro, especialmente na sua função atual. Bem como imóveis classificados ou em processo de classificação ou quando inseridos em área de proteção.</t>
  </si>
  <si>
    <t>O prazo apresentado para a executar da candidatura está dentro do tempo médio considerado para este tipo de trabalhos.</t>
  </si>
  <si>
    <t>Não se enquadra na média</t>
  </si>
  <si>
    <t>O prazo apresentado para a executar da candidatura não se enquadra no tempo médio considerado para este tipo de trabalhos.</t>
  </si>
  <si>
    <t>O custo total apresentado para a executar da candidatura está dentro dos montantes considerados para este tipo de trabalhos.</t>
  </si>
  <si>
    <t>O custo total apresentado para a executar da candidatura não se enquadra nos montantes considerados para este tipo de trabalhos.</t>
  </si>
  <si>
    <t>As soluções não evidenciam claramente os objetivos a que se propõe, embora se possa encontrar alguma relação entre ambos. A durabilidade das soluções é limitada, face a alternativas, os sistemas de manutenção são pesados.</t>
  </si>
  <si>
    <t>Correspondem a projetos especialmente dirigidos para a resolução de problemas, que envolvem custos adequados, soluções duráveis e de manutenção esporádica.</t>
  </si>
  <si>
    <t>Tratam-se de projetos que introduzem soluções inovadoras, de eficácia superior às correntes, sem custos colaterais e compatíveis com o nível de profundidade da intervenção em questão. Apresentam durabilidade integrada, quer em termos das soluções quer em termos dos materiais, integradas num plano de manutenção claramente económico.</t>
  </si>
  <si>
    <t>Águeda</t>
  </si>
  <si>
    <t>Aguada de Cima</t>
  </si>
  <si>
    <t>Fermentelos</t>
  </si>
  <si>
    <t>Macinhata do Vouga</t>
  </si>
  <si>
    <t>Valongo do Vouga</t>
  </si>
  <si>
    <t>União das freguesias de Águeda e Borralha</t>
  </si>
  <si>
    <t>União das freguesias de Barrô e Aguada de Baixo</t>
  </si>
  <si>
    <t>União das freguesias de Belazaima do Chão, Castanheira do Vouga e Agadão</t>
  </si>
  <si>
    <t>União das freguesias de Recardães e Espinhel</t>
  </si>
  <si>
    <t>União das freguesias de Travassô e Óis da Ribeira</t>
  </si>
  <si>
    <t>União das freguesias de Trofa, Segadães e Lamas do Vouga</t>
  </si>
  <si>
    <t>União das freguesias do Préstimo e Macieira de Alcoba</t>
  </si>
  <si>
    <t>Albergaria_a_Velha</t>
  </si>
  <si>
    <t>Alquerubim</t>
  </si>
  <si>
    <t>Angeja</t>
  </si>
  <si>
    <t>Branca</t>
  </si>
  <si>
    <t>Ribeira de Fráguas</t>
  </si>
  <si>
    <t>Albergaria-a-Velha e Valmaior</t>
  </si>
  <si>
    <t>São João de Loure e Frossos</t>
  </si>
  <si>
    <t>Anadia</t>
  </si>
  <si>
    <t>Avelãs de Caminho</t>
  </si>
  <si>
    <t>Avelãs de Cima</t>
  </si>
  <si>
    <t>Moita</t>
  </si>
  <si>
    <t>Sangalhos</t>
  </si>
  <si>
    <t>São Lourenço do Bairro</t>
  </si>
  <si>
    <t>Vila Nova de Monsarros</t>
  </si>
  <si>
    <t>Vilarinho do Bairro</t>
  </si>
  <si>
    <t>União das freguesias de Amoreira da Gândara, Paredes do Bairro e Ancas</t>
  </si>
  <si>
    <t>União das freguesias de Arcos e Mogofores</t>
  </si>
  <si>
    <t>União das freguesias de Tamengos, Aguim e Óis do Bairro</t>
  </si>
  <si>
    <t>Arouca</t>
  </si>
  <si>
    <t>Alvarenga</t>
  </si>
  <si>
    <t>Chave</t>
  </si>
  <si>
    <t>Escariz</t>
  </si>
  <si>
    <t>Fermedo</t>
  </si>
  <si>
    <t>Mansores</t>
  </si>
  <si>
    <t>Moldes</t>
  </si>
  <si>
    <t>Rossas</t>
  </si>
  <si>
    <t>Santa Eulália</t>
  </si>
  <si>
    <t>São Miguel do Mato</t>
  </si>
  <si>
    <t>Tropeço</t>
  </si>
  <si>
    <t>Urrô</t>
  </si>
  <si>
    <t>Várzea</t>
  </si>
  <si>
    <t>União das freguesias de Arouca e Burgo</t>
  </si>
  <si>
    <t>União das freguesias de Cabreiros e Albergaria da Serra</t>
  </si>
  <si>
    <t>União das freguesias de Canelas e Espiunca</t>
  </si>
  <si>
    <t>União das freguesias de Covelo de Paivó e Janarde</t>
  </si>
  <si>
    <t>Aveiro_Concelho</t>
  </si>
  <si>
    <t>Aradas</t>
  </si>
  <si>
    <t>Cacia</t>
  </si>
  <si>
    <t>Esgueira</t>
  </si>
  <si>
    <t>Oliveirinha</t>
  </si>
  <si>
    <t>São Bernardo</t>
  </si>
  <si>
    <t>São Jacinto</t>
  </si>
  <si>
    <t>Santa Joana</t>
  </si>
  <si>
    <t>Eixo e Eirol</t>
  </si>
  <si>
    <t>Requeixo, Nossa Senhora de Fátima e Nariz</t>
  </si>
  <si>
    <t>União das freguesias de Glória e Vera Cruz</t>
  </si>
  <si>
    <t>Castelo_de_Paiva</t>
  </si>
  <si>
    <t>Fornos</t>
  </si>
  <si>
    <t>Real</t>
  </si>
  <si>
    <t>Santa Maria de Sardoura</t>
  </si>
  <si>
    <t>São Martinho de Sardoura</t>
  </si>
  <si>
    <t>União das freguesias de Raiva, Pedorido e Paraíso</t>
  </si>
  <si>
    <t>União das freguesias de Sobrado e Bairros</t>
  </si>
  <si>
    <t>Espinho</t>
  </si>
  <si>
    <t>Paramos</t>
  </si>
  <si>
    <t>Silvalde</t>
  </si>
  <si>
    <t>União das freguesias de Anta e Guetim</t>
  </si>
  <si>
    <t>Estarreja</t>
  </si>
  <si>
    <t>Avanca</t>
  </si>
  <si>
    <t>Pardilhó</t>
  </si>
  <si>
    <t>Salreu</t>
  </si>
  <si>
    <t>União das freguesias de Beduído e Veiros</t>
  </si>
  <si>
    <t>União das freguesias de Canelas e Fermelã</t>
  </si>
  <si>
    <t>Santa_Maria_da_Feira</t>
  </si>
  <si>
    <t>Argoncilhe</t>
  </si>
  <si>
    <t>Arrifana</t>
  </si>
  <si>
    <t>Escapães</t>
  </si>
  <si>
    <t>Fiães</t>
  </si>
  <si>
    <t>Lourosa</t>
  </si>
  <si>
    <t>Milheirós de Poiares</t>
  </si>
  <si>
    <t>Mozelos</t>
  </si>
  <si>
    <t>Nogueira da Regedoura</t>
  </si>
  <si>
    <t>São Paio de Oleiros</t>
  </si>
  <si>
    <t>Paços de Brandão</t>
  </si>
  <si>
    <t>Rio Meão</t>
  </si>
  <si>
    <t>Romariz</t>
  </si>
  <si>
    <t>Sanguedo</t>
  </si>
  <si>
    <t>Santa Maria de Lamas</t>
  </si>
  <si>
    <t>São João de Ver</t>
  </si>
  <si>
    <t>União das freguesias de Caldas de São Jorge e Pigeiros</t>
  </si>
  <si>
    <t>União das freguesias de Canedo, Vale e Vila Maior</t>
  </si>
  <si>
    <t>União das freguesias de Lobão, Gião, Louredo e Guisande</t>
  </si>
  <si>
    <t>União das freguesias de Santa Maria da Feira, Travanca, Sanfins e Espargo</t>
  </si>
  <si>
    <t>União das freguesias de São Miguel do Souto e Mosteirô</t>
  </si>
  <si>
    <t>Ílhavo</t>
  </si>
  <si>
    <t>Gafanha da Encarnação</t>
  </si>
  <si>
    <t>Gafanha da Nazaré</t>
  </si>
  <si>
    <t>Gafanha do Carmo</t>
  </si>
  <si>
    <t>Ílhavo (São Salvador)</t>
  </si>
  <si>
    <t>Mealhada</t>
  </si>
  <si>
    <t>Barcouço</t>
  </si>
  <si>
    <t>Casal Comba</t>
  </si>
  <si>
    <t>Luso</t>
  </si>
  <si>
    <t>Pampilhosa</t>
  </si>
  <si>
    <t>Vacariça</t>
  </si>
  <si>
    <t>União das freguesias da Mealhada, Ventosa do Bairro e Antes</t>
  </si>
  <si>
    <t>Murtosa</t>
  </si>
  <si>
    <t>Bunheiro</t>
  </si>
  <si>
    <t>Monte</t>
  </si>
  <si>
    <t>Torreira</t>
  </si>
  <si>
    <t>Oliveira_de_Azeméis</t>
  </si>
  <si>
    <t>Carregosa</t>
  </si>
  <si>
    <t>Cesar</t>
  </si>
  <si>
    <t>Fajões</t>
  </si>
  <si>
    <t>Loureiro</t>
  </si>
  <si>
    <t>Macieira de Sarnes</t>
  </si>
  <si>
    <t>Ossela</t>
  </si>
  <si>
    <t>São Martinho da Gândara</t>
  </si>
  <si>
    <t>São Roque</t>
  </si>
  <si>
    <t>Vila de Cucujães</t>
  </si>
  <si>
    <t>União das freguesias de Nogueira do Cravo e Pindelo</t>
  </si>
  <si>
    <t>União das freguesias de Oliveira de Azeméis, Santiago de Riba-Ul, Ul, Macinhata da Seixa e Madail</t>
  </si>
  <si>
    <t>União das freguesias de Pinheiro da Bemposta, Travanca e Palmaz</t>
  </si>
  <si>
    <t>Oliveira_do_Bairro</t>
  </si>
  <si>
    <t>Oiã</t>
  </si>
  <si>
    <t>Oliveira do Bairro</t>
  </si>
  <si>
    <t>Palhaça</t>
  </si>
  <si>
    <t>União das freguesias de Bustos, Troviscal e Mamarrosa</t>
  </si>
  <si>
    <t>Ovar</t>
  </si>
  <si>
    <t>Cortegaça</t>
  </si>
  <si>
    <t>Esmoriz</t>
  </si>
  <si>
    <t>Maceda</t>
  </si>
  <si>
    <t>Válega</t>
  </si>
  <si>
    <t>União das freguesias de Ovar, São João, Arada e São Vicente de Pereira Jusã</t>
  </si>
  <si>
    <t>São João da Madeira</t>
  </si>
  <si>
    <t>Sever_do_Vouga</t>
  </si>
  <si>
    <t>Couto de Esteves</t>
  </si>
  <si>
    <t>Pessegueiro do Vouga</t>
  </si>
  <si>
    <t>Rocas do Vouga</t>
  </si>
  <si>
    <t>Sever do Vouga</t>
  </si>
  <si>
    <t>Talhadas</t>
  </si>
  <si>
    <t>União das freguesias de Cedrim e Paradela</t>
  </si>
  <si>
    <t>União das freguesias de Silva Escura e Dornelas</t>
  </si>
  <si>
    <t>Vagos</t>
  </si>
  <si>
    <t>Calvão</t>
  </si>
  <si>
    <t>Gafanha da Boa Hora</t>
  </si>
  <si>
    <t>Ouca</t>
  </si>
  <si>
    <t>Sosa</t>
  </si>
  <si>
    <t>Santo André de Vagos</t>
  </si>
  <si>
    <t>União das freguesias de Fonte de Angeão e Covão do Lobo</t>
  </si>
  <si>
    <t>União das freguesias de Ponte de Vagos e Santa Catarina</t>
  </si>
  <si>
    <t>União das freguesias de Vagos e Santo António</t>
  </si>
  <si>
    <t>Vale_de_Cambra</t>
  </si>
  <si>
    <t>Arões</t>
  </si>
  <si>
    <t>São Pedro de Castelões</t>
  </si>
  <si>
    <t>Cepelos</t>
  </si>
  <si>
    <t>Junqueira</t>
  </si>
  <si>
    <t>Macieira de Cambra</t>
  </si>
  <si>
    <t>Roge</t>
  </si>
  <si>
    <t>União das freguesias de Vila Chã, Codal e Vila Cova de Perrinho</t>
  </si>
  <si>
    <t>Aljustrel</t>
  </si>
  <si>
    <t>Ervidel</t>
  </si>
  <si>
    <t>Messejana</t>
  </si>
  <si>
    <t>São João de Negrilhos</t>
  </si>
  <si>
    <t>União das freguesias de Aljustrel e Rio de Moinhos</t>
  </si>
  <si>
    <t>Almodôvar</t>
  </si>
  <si>
    <t>Rosário</t>
  </si>
  <si>
    <t>Santa Cruz</t>
  </si>
  <si>
    <t>São Barnabé</t>
  </si>
  <si>
    <t>Aldeia dos Fernandes</t>
  </si>
  <si>
    <t>União das freguesias de Almodôvar e Graça dos Padrões</t>
  </si>
  <si>
    <t>União das freguesias de Santa Clara-a-Nova e Gomes Aires</t>
  </si>
  <si>
    <t>Alvito</t>
  </si>
  <si>
    <t>Vila Nova da Baronia</t>
  </si>
  <si>
    <t>Barrancos</t>
  </si>
  <si>
    <t>Beja_Concelho</t>
  </si>
  <si>
    <t>Baleizão</t>
  </si>
  <si>
    <t>Beringel</t>
  </si>
  <si>
    <t>Cabeça Gorda</t>
  </si>
  <si>
    <t>Nossa Senhora das Neves</t>
  </si>
  <si>
    <t>Santa Clara de Louredo</t>
  </si>
  <si>
    <t>São Matias</t>
  </si>
  <si>
    <t>União das freguesias de Albernoa e Trindade</t>
  </si>
  <si>
    <t>União das freguesias de Beja (Salvador e Santa Maria da Feira)</t>
  </si>
  <si>
    <t>União das freguesias de Beja (Santiago Maior e São João Baptista)</t>
  </si>
  <si>
    <t>União das freguesias de Salvada e Quintos</t>
  </si>
  <si>
    <t>União das freguesias de Santa Vitória e Mombeja</t>
  </si>
  <si>
    <t>União das freguesias de Trigaches e São Brissos</t>
  </si>
  <si>
    <t>Castro_Verde</t>
  </si>
  <si>
    <t>Entradas</t>
  </si>
  <si>
    <t>Santa Bárbara de Padrões</t>
  </si>
  <si>
    <t>São Marcos da Ataboeira</t>
  </si>
  <si>
    <t>União das freguesias de Castro Verde e Casével</t>
  </si>
  <si>
    <t>Cuba</t>
  </si>
  <si>
    <t>Faro do Alentejo</t>
  </si>
  <si>
    <t>Vila Alva</t>
  </si>
  <si>
    <t>Vila Ruiva</t>
  </si>
  <si>
    <t>Ferreira_do_Alentejo</t>
  </si>
  <si>
    <t>Figueira dos Cavaleiros</t>
  </si>
  <si>
    <t>Odivelas</t>
  </si>
  <si>
    <t>União das freguesias de Alfundão e Peroguarda</t>
  </si>
  <si>
    <t>União das freguesias de Ferreira do Alentejo e Canhestros</t>
  </si>
  <si>
    <t>Mértola</t>
  </si>
  <si>
    <t>Alcaria Ruiva</t>
  </si>
  <si>
    <t>Corte do Pinto</t>
  </si>
  <si>
    <t>Espírito Santo</t>
  </si>
  <si>
    <t>Santana de Cambas</t>
  </si>
  <si>
    <t>São João dos Caldeireiros</t>
  </si>
  <si>
    <t>União das freguesias de São Miguel do Pinheiro, São Pedro de Solis e São Sebastião dos Carros</t>
  </si>
  <si>
    <t>Moura</t>
  </si>
  <si>
    <t>Amareleja</t>
  </si>
  <si>
    <t>Póvoa de São Miguel</t>
  </si>
  <si>
    <t>Sobral da Adiça</t>
  </si>
  <si>
    <t>União das freguesias de Moura (Santo Agostinho e São João Baptista) e Santo Amador</t>
  </si>
  <si>
    <t>União das freguesias de Safara e Santo Aleixo da Restauração</t>
  </si>
  <si>
    <t>Odemira</t>
  </si>
  <si>
    <t>Relíquias</t>
  </si>
  <si>
    <t>Sabóia</t>
  </si>
  <si>
    <t>São Luís</t>
  </si>
  <si>
    <t>São Martinho das Amoreiras</t>
  </si>
  <si>
    <t>Vila Nova de Milfontes</t>
  </si>
  <si>
    <t>Luzianes-Gare</t>
  </si>
  <si>
    <t>Boavista dos Pinheiros</t>
  </si>
  <si>
    <t>Longueira/Almograve</t>
  </si>
  <si>
    <t>Colos</t>
  </si>
  <si>
    <t>Santa Clara-a-Velha</t>
  </si>
  <si>
    <t>São Salvador e Santa Maria</t>
  </si>
  <si>
    <t>São Teotónio</t>
  </si>
  <si>
    <t>Vale de Santiago</t>
  </si>
  <si>
    <t>Ourique</t>
  </si>
  <si>
    <t>Santana da Serra</t>
  </si>
  <si>
    <t>União das freguesias de Garvão e Santa Luzia</t>
  </si>
  <si>
    <t>União das freguesias de Panoias e Conceição</t>
  </si>
  <si>
    <t>Serpa</t>
  </si>
  <si>
    <t>Brinches</t>
  </si>
  <si>
    <t>Pias</t>
  </si>
  <si>
    <t>Vila Verde de Ficalho</t>
  </si>
  <si>
    <t>União das freguesias de Serpa (Salvador e Santa Maria)</t>
  </si>
  <si>
    <t>União das freguesias de Vila Nova de São Bento e Vale de Vargo</t>
  </si>
  <si>
    <t>Vidigueira</t>
  </si>
  <si>
    <t>Pedrógão</t>
  </si>
  <si>
    <t>Selmes</t>
  </si>
  <si>
    <t>Vila de Frades</t>
  </si>
  <si>
    <t>Amares</t>
  </si>
  <si>
    <t>Barreiros</t>
  </si>
  <si>
    <t>Bico</t>
  </si>
  <si>
    <t>Caires</t>
  </si>
  <si>
    <t>Carrazedo</t>
  </si>
  <si>
    <t>Dornelas</t>
  </si>
  <si>
    <t>Fiscal</t>
  </si>
  <si>
    <t>Goães</t>
  </si>
  <si>
    <t>Lago</t>
  </si>
  <si>
    <t>Rendufe</t>
  </si>
  <si>
    <t>Bouro (Santa Maria)</t>
  </si>
  <si>
    <t>Bouro (Santa Marta)</t>
  </si>
  <si>
    <t>União das freguesias de Amares e Figueiredo</t>
  </si>
  <si>
    <t>União das freguesias de Caldelas, Sequeiros e Paranhos</t>
  </si>
  <si>
    <t>União das freguesias de Ferreiros, Prozelo e Besteiros</t>
  </si>
  <si>
    <t>União das freguesias de Torre e Portela</t>
  </si>
  <si>
    <t>União das freguesias de Vilela, Seramil e Paredes Secas</t>
  </si>
  <si>
    <t>Barcelos</t>
  </si>
  <si>
    <t>Abade de Neiva</t>
  </si>
  <si>
    <t>Aborim</t>
  </si>
  <si>
    <t>Adães</t>
  </si>
  <si>
    <t>Airó</t>
  </si>
  <si>
    <t>Aldreu</t>
  </si>
  <si>
    <t>Alvelos</t>
  </si>
  <si>
    <t>Arcozelo</t>
  </si>
  <si>
    <t>Areias</t>
  </si>
  <si>
    <t>Balugães</t>
  </si>
  <si>
    <t>Barcelinhos</t>
  </si>
  <si>
    <t>Barqueiros</t>
  </si>
  <si>
    <t>Cambeses</t>
  </si>
  <si>
    <t>Carapeços</t>
  </si>
  <si>
    <t>Carvalhal</t>
  </si>
  <si>
    <t>Carvalhas</t>
  </si>
  <si>
    <t>Cossourado</t>
  </si>
  <si>
    <t>Cristelo</t>
  </si>
  <si>
    <t>Fornelos</t>
  </si>
  <si>
    <t>Fragoso</t>
  </si>
  <si>
    <t>Gilmonde</t>
  </si>
  <si>
    <t>Lama</t>
  </si>
  <si>
    <t>Lijó</t>
  </si>
  <si>
    <t>Macieira de Rates</t>
  </si>
  <si>
    <t>Manhente</t>
  </si>
  <si>
    <t>Martim</t>
  </si>
  <si>
    <t>Moure</t>
  </si>
  <si>
    <t>Oliveira</t>
  </si>
  <si>
    <t>Palme</t>
  </si>
  <si>
    <t>Panque</t>
  </si>
  <si>
    <t>Paradela</t>
  </si>
  <si>
    <t>Pereira</t>
  </si>
  <si>
    <t>Perelhal</t>
  </si>
  <si>
    <t>Pousa</t>
  </si>
  <si>
    <t>Remelhe</t>
  </si>
  <si>
    <t>Roriz</t>
  </si>
  <si>
    <t>Rio Covo (Santa Eugénia)</t>
  </si>
  <si>
    <t>Galegos (Santa Maria)</t>
  </si>
  <si>
    <t>Galegos (São Martinho)</t>
  </si>
  <si>
    <t>Tamel (São Veríssimo)</t>
  </si>
  <si>
    <t>Silva</t>
  </si>
  <si>
    <t>Ucha</t>
  </si>
  <si>
    <t>Vila Seca</t>
  </si>
  <si>
    <t>União das freguesias de Alheira e Igreja Nova</t>
  </si>
  <si>
    <t>União das freguesias de Alvito (São Pedro e São Martinho) e Couto</t>
  </si>
  <si>
    <t>União das freguesias de Areias de Vilar e Encourados</t>
  </si>
  <si>
    <t>União das freguesias de Barcelos, Vila Boa e Vila Frescainha (São Martinho e São Pedro)</t>
  </si>
  <si>
    <t>União das freguesias de Campo e Tamel (São Pedro Fins)</t>
  </si>
  <si>
    <t>União das freguesias de Carreira e Fonte Coberta</t>
  </si>
  <si>
    <t>União das freguesias de Chorente, Góios, Courel, Pedra Furada e Gueral</t>
  </si>
  <si>
    <t>União das freguesias de Creixomil e Mariz</t>
  </si>
  <si>
    <t>União das freguesias de Durrães e Tregosa</t>
  </si>
  <si>
    <t>União das freguesias de Gamil e Midões</t>
  </si>
  <si>
    <t>União das freguesias de Milhazes, Vilar de Figos e Faria</t>
  </si>
  <si>
    <t>União das freguesias de Negreiros e Chavão</t>
  </si>
  <si>
    <t>União das freguesias de Quintiães e Aguiar</t>
  </si>
  <si>
    <t>União das freguesias de Sequeade e Bastuço (São João e Santo Estevão)</t>
  </si>
  <si>
    <t>União das freguesias de Silveiros e Rio Covo (Santa Eulália)</t>
  </si>
  <si>
    <t>União das freguesias de Tamel (Santa Leocádia) e Vilar do Monte</t>
  </si>
  <si>
    <t>União das freguesias de Viatodos, Grimancelos, Minhotães e Monte de Fralães</t>
  </si>
  <si>
    <t>União das freguesias de Vila Cova e Feitos</t>
  </si>
  <si>
    <t>Braga_Concelho</t>
  </si>
  <si>
    <t>Adaúfe</t>
  </si>
  <si>
    <t>Esporões</t>
  </si>
  <si>
    <t>Figueiredo</t>
  </si>
  <si>
    <t>Gualtar</t>
  </si>
  <si>
    <t>Lamas</t>
  </si>
  <si>
    <t>Mire de Tibães</t>
  </si>
  <si>
    <t>Padim da Graça</t>
  </si>
  <si>
    <t>Palmeira</t>
  </si>
  <si>
    <t>Pedralva</t>
  </si>
  <si>
    <t>Priscos</t>
  </si>
  <si>
    <t>Ruilhe</t>
  </si>
  <si>
    <t>Braga (São Vicente)</t>
  </si>
  <si>
    <t>Braga (São Vítor)</t>
  </si>
  <si>
    <t>Sequeira</t>
  </si>
  <si>
    <t>Sobreposta</t>
  </si>
  <si>
    <t>Tadim</t>
  </si>
  <si>
    <t>Tebosa</t>
  </si>
  <si>
    <t>União das freguesias de Arentim e Cunha</t>
  </si>
  <si>
    <t>União das freguesias de Braga (Maximinos, Sé e Cividade)</t>
  </si>
  <si>
    <t>União das freguesias de Braga (São José de São Lázaro e São João do Souto)</t>
  </si>
  <si>
    <t>União das freguesias de Cabreiros e Passos (São Julião)</t>
  </si>
  <si>
    <t>União das freguesias de Celeirós, Aveleda e Vimieiro</t>
  </si>
  <si>
    <t>União das freguesias de Crespos e Pousada</t>
  </si>
  <si>
    <t>União das freguesias de Escudeiros e Penso (Santo Estêvão e São Vicente)</t>
  </si>
  <si>
    <t>União das freguesias de Este (São Pedro e São Mamede)</t>
  </si>
  <si>
    <t>União das freguesias de Ferreiros e Gondizalves</t>
  </si>
  <si>
    <t>União das freguesias de Guisande e Oliveira (São Pedro)</t>
  </si>
  <si>
    <t>União das freguesias de Lomar e Arcos</t>
  </si>
  <si>
    <t>União das freguesias de Merelim (São Paio), Panoias e Parada de Tibães</t>
  </si>
  <si>
    <t>União das freguesias de Merelim (São Pedro) e Frossos</t>
  </si>
  <si>
    <t>União das freguesias de Morreira e Trandeiras</t>
  </si>
  <si>
    <t>União das freguesias de Nogueira, Fraião e Lamaçães</t>
  </si>
  <si>
    <t>União das freguesias de Nogueiró e Tenões</t>
  </si>
  <si>
    <t>União das freguesias de Real, Dume e Semelhe</t>
  </si>
  <si>
    <t>União das freguesias de Santa Lucrécia de Algeriz e Navarra</t>
  </si>
  <si>
    <t>União das freguesias de Vilaça e Fradelos</t>
  </si>
  <si>
    <t>Cabeceiras_de_Basto</t>
  </si>
  <si>
    <t>Abadim</t>
  </si>
  <si>
    <t>Basto</t>
  </si>
  <si>
    <t>Bucos</t>
  </si>
  <si>
    <t>Cabeceiras de Basto</t>
  </si>
  <si>
    <t>Cavez</t>
  </si>
  <si>
    <t>Faia</t>
  </si>
  <si>
    <t>Pedraça</t>
  </si>
  <si>
    <t>Rio Douro</t>
  </si>
  <si>
    <t>União das freguesias de Alvite e Passos</t>
  </si>
  <si>
    <t>União das freguesias de Arco de Baúlhe e Vila Nune</t>
  </si>
  <si>
    <t>União das freguesias de Gondiães e Vilar de Cunhas</t>
  </si>
  <si>
    <t>União das freguesias de Refojos de Basto, Outeiro e Painzela</t>
  </si>
  <si>
    <t>Agilde</t>
  </si>
  <si>
    <t>Arnóia</t>
  </si>
  <si>
    <t>Borba de Montanha</t>
  </si>
  <si>
    <t>Codeçoso</t>
  </si>
  <si>
    <t>Fervença</t>
  </si>
  <si>
    <t>Moreira do Castelo</t>
  </si>
  <si>
    <t>Rego</t>
  </si>
  <si>
    <t>Ribas</t>
  </si>
  <si>
    <t>Basto (São Clemente)</t>
  </si>
  <si>
    <t>Vale de Bouro</t>
  </si>
  <si>
    <t>União das freguesias de Britelo, Gémeos e Ourilhe</t>
  </si>
  <si>
    <t>União das freguesias de Caçarilhe e Infesta</t>
  </si>
  <si>
    <t>União das freguesias de Canedo de Basto e Corgo</t>
  </si>
  <si>
    <t>União das freguesias de Carvalho e Basto (Santa Tecla)</t>
  </si>
  <si>
    <t>União das freguesias de Veade, Gagos e Molares</t>
  </si>
  <si>
    <t>Esposende</t>
  </si>
  <si>
    <t>Antas</t>
  </si>
  <si>
    <t>Forjães</t>
  </si>
  <si>
    <t>Gemeses</t>
  </si>
  <si>
    <t>Vila Chã</t>
  </si>
  <si>
    <t>União das freguesias de Apúlia e Fão</t>
  </si>
  <si>
    <t>União das freguesias de Belinho e Mar</t>
  </si>
  <si>
    <t>União das freguesias de Esposende, Marinhas e Gandra</t>
  </si>
  <si>
    <t>União das freguesias de Fonte Boa e Rio Tinto</t>
  </si>
  <si>
    <t>União das freguesias de Palmeira de Faro e Curvos</t>
  </si>
  <si>
    <t>Fafe</t>
  </si>
  <si>
    <t>Armil</t>
  </si>
  <si>
    <t>Estorãos</t>
  </si>
  <si>
    <t>Golães</t>
  </si>
  <si>
    <t>Medelo</t>
  </si>
  <si>
    <t>Paços</t>
  </si>
  <si>
    <t>Quinchães</t>
  </si>
  <si>
    <t>Regadas</t>
  </si>
  <si>
    <t>Revelhe</t>
  </si>
  <si>
    <t>Ribeiros</t>
  </si>
  <si>
    <t>Arões (Santa Cristina)</t>
  </si>
  <si>
    <t>São Gens</t>
  </si>
  <si>
    <t>Silvares (São Martinho)</t>
  </si>
  <si>
    <t>Arões (São Romão)</t>
  </si>
  <si>
    <t>Travassós</t>
  </si>
  <si>
    <t>Vinhós</t>
  </si>
  <si>
    <t>União de freguesias de Aboim, Felgueiras, Gontim e Pedraído</t>
  </si>
  <si>
    <t>União de freguesias de Agrela e Serafão</t>
  </si>
  <si>
    <t>União de freguesias de Antime e Silvares (São Clemente)</t>
  </si>
  <si>
    <t>União de freguesias de Ardegão, Arnozela e Seidões</t>
  </si>
  <si>
    <t>União de freguesias de Cepães e Fareja</t>
  </si>
  <si>
    <t>União de freguesias de Freitas e Vila Cova</t>
  </si>
  <si>
    <t>União de freguesias de Monte e Queimadela</t>
  </si>
  <si>
    <t>União de freguesias de Moreira do Rei e Várzea Cova</t>
  </si>
  <si>
    <t>Guimarães</t>
  </si>
  <si>
    <t>Aldão</t>
  </si>
  <si>
    <t>Azurém</t>
  </si>
  <si>
    <t>Barco</t>
  </si>
  <si>
    <t>Brito</t>
  </si>
  <si>
    <t>Caldelas</t>
  </si>
  <si>
    <t>Costa</t>
  </si>
  <si>
    <t>Creixomil</t>
  </si>
  <si>
    <t>Fermentões</t>
  </si>
  <si>
    <t>Gonça</t>
  </si>
  <si>
    <t>Gondar</t>
  </si>
  <si>
    <t>Guardizela</t>
  </si>
  <si>
    <t>Infantas</t>
  </si>
  <si>
    <t>Longos</t>
  </si>
  <si>
    <t>Lordelo</t>
  </si>
  <si>
    <t>Mesão Frio</t>
  </si>
  <si>
    <t>Moreira de Cónegos</t>
  </si>
  <si>
    <t>Nespereira</t>
  </si>
  <si>
    <t>Pencelo</t>
  </si>
  <si>
    <t>Pinheiro</t>
  </si>
  <si>
    <t>Polvoreira</t>
  </si>
  <si>
    <t>Ponte</t>
  </si>
  <si>
    <t>Ronfe</t>
  </si>
  <si>
    <t>Prazins (Santa Eufémia)</t>
  </si>
  <si>
    <t>Selho (São Cristóvão)</t>
  </si>
  <si>
    <t>Selho (São Jorge)</t>
  </si>
  <si>
    <t>Candoso (São Martinho)</t>
  </si>
  <si>
    <t>Sande (São Martinho)</t>
  </si>
  <si>
    <t>São Torcato</t>
  </si>
  <si>
    <t>Serzedelo</t>
  </si>
  <si>
    <t>Silvares</t>
  </si>
  <si>
    <t>Urgezes</t>
  </si>
  <si>
    <t>União das freguesias de Abação e Gémeos</t>
  </si>
  <si>
    <t>União das freguesias de Airão Santa Maria, Airão São João e Vermil</t>
  </si>
  <si>
    <t>União das freguesias de Arosa e Castelões</t>
  </si>
  <si>
    <t>União das freguesias de Atães e Rendufe</t>
  </si>
  <si>
    <t>União das freguesias de Briteiros Santo Estêvão e Donim</t>
  </si>
  <si>
    <t>União das freguesias de Briteiros São Salvador e Briteiros Santa Leocádia</t>
  </si>
  <si>
    <t>União das freguesias de Candoso São Tiago e Mascotelos</t>
  </si>
  <si>
    <t>União das freguesias de Conde e Gandarela</t>
  </si>
  <si>
    <t>União das freguesias de Leitões, Oleiros e Figueiredo</t>
  </si>
  <si>
    <t>União das freguesias de Oliveira, São Paio e São Sebastião</t>
  </si>
  <si>
    <t>União das freguesias de Prazins Santo Tirso e Corvite</t>
  </si>
  <si>
    <t>União das freguesias de Sande São Lourenço e Balazar</t>
  </si>
  <si>
    <t>União das freguesias de Sande Vila Nova e Sande São Clemente</t>
  </si>
  <si>
    <t>União das freguesias de Selho São Lourenço e Gominhães</t>
  </si>
  <si>
    <t>União das freguesias de Serzedo e Calvos</t>
  </si>
  <si>
    <t>União das freguesias de Souto Santa Maria, Souto São Salvador e Gondomar</t>
  </si>
  <si>
    <t>União das freguesias de Tabuadelo e São Faustino</t>
  </si>
  <si>
    <t>Póvoa_de_Lanhoso</t>
  </si>
  <si>
    <t>Covelas</t>
  </si>
  <si>
    <t>Ferreiros</t>
  </si>
  <si>
    <t>Galegos</t>
  </si>
  <si>
    <t>Garfe</t>
  </si>
  <si>
    <t>Geraz do Minho</t>
  </si>
  <si>
    <t>Lanhoso</t>
  </si>
  <si>
    <t>Monsul</t>
  </si>
  <si>
    <t>Póvoa de Lanhoso (Nossa Senhora do Amparo)</t>
  </si>
  <si>
    <t>Rendufinho</t>
  </si>
  <si>
    <t>Santo Emilião</t>
  </si>
  <si>
    <t>São João de Rei</t>
  </si>
  <si>
    <t>Sobradelo da Goma</t>
  </si>
  <si>
    <t>Taíde</t>
  </si>
  <si>
    <t>Travassos</t>
  </si>
  <si>
    <t>Vilela</t>
  </si>
  <si>
    <t>União das freguesias de Águas Santas e Moure</t>
  </si>
  <si>
    <t>União das freguesias de Calvos e Frades</t>
  </si>
  <si>
    <t>União das freguesias de Campos e Louredo</t>
  </si>
  <si>
    <t>União das freguesias de Esperança e Brunhais</t>
  </si>
  <si>
    <t>União das freguesias de Fonte Arcada e Oliveira</t>
  </si>
  <si>
    <t>União das freguesias de Verim, Friande e Ajude</t>
  </si>
  <si>
    <t>Terras_de_Bouro</t>
  </si>
  <si>
    <t>Balança</t>
  </si>
  <si>
    <t>Campo do Gerês</t>
  </si>
  <si>
    <t>Carvalheira</t>
  </si>
  <si>
    <t>Covide</t>
  </si>
  <si>
    <t>Gondoriz</t>
  </si>
  <si>
    <t>Moimenta</t>
  </si>
  <si>
    <t>Ribeira</t>
  </si>
  <si>
    <t>Rio Caldo</t>
  </si>
  <si>
    <t>Souto</t>
  </si>
  <si>
    <t>Valdosende</t>
  </si>
  <si>
    <t>Vilar da Veiga</t>
  </si>
  <si>
    <t>União das freguesias de Chamoim e Vilar</t>
  </si>
  <si>
    <t>União das freguesias de Chorense e Monte</t>
  </si>
  <si>
    <t>União das freguesias de Cibões e Brufe</t>
  </si>
  <si>
    <t>Vieira_do_Minho</t>
  </si>
  <si>
    <t>Cantelães</t>
  </si>
  <si>
    <t>Eira Vedra</t>
  </si>
  <si>
    <t>Guilhofrei</t>
  </si>
  <si>
    <t>Louredo</t>
  </si>
  <si>
    <t>Mosteiro</t>
  </si>
  <si>
    <t>Parada de Bouro</t>
  </si>
  <si>
    <t>Salamonde</t>
  </si>
  <si>
    <t>Tabuaças</t>
  </si>
  <si>
    <t>Vieira do Minho</t>
  </si>
  <si>
    <t>União das freguesias de Anissó e Soutelo</t>
  </si>
  <si>
    <t>União das freguesias de Anjos e Vilar do Chão</t>
  </si>
  <si>
    <t>União das freguesias de Caniçada e Soengas</t>
  </si>
  <si>
    <t>União das freguesias de Ruivães e Campos</t>
  </si>
  <si>
    <t>União das freguesias de Ventosa e Cova</t>
  </si>
  <si>
    <t>Vila_Nova_de_Famalicão</t>
  </si>
  <si>
    <t>Bairro</t>
  </si>
  <si>
    <t>Brufe</t>
  </si>
  <si>
    <t>Castelões</t>
  </si>
  <si>
    <t>Cruz</t>
  </si>
  <si>
    <t>Delães</t>
  </si>
  <si>
    <t>Fradelos</t>
  </si>
  <si>
    <t>Gavião</t>
  </si>
  <si>
    <t>Joane</t>
  </si>
  <si>
    <t>Landim</t>
  </si>
  <si>
    <t>Louro</t>
  </si>
  <si>
    <t>Lousado</t>
  </si>
  <si>
    <t>Mogege</t>
  </si>
  <si>
    <t>Nine</t>
  </si>
  <si>
    <t>Pedome</t>
  </si>
  <si>
    <t>Pousada de Saramagos</t>
  </si>
  <si>
    <t>Requião</t>
  </si>
  <si>
    <t>Riba de Ave</t>
  </si>
  <si>
    <t>Ribeirão</t>
  </si>
  <si>
    <t>Oliveira (Santa Maria)</t>
  </si>
  <si>
    <t>Vale (São Martinho)</t>
  </si>
  <si>
    <t>Oliveira (São Mateus)</t>
  </si>
  <si>
    <t>Vermoim</t>
  </si>
  <si>
    <t>Vilarinho das Cambas</t>
  </si>
  <si>
    <t>União das freguesias de Antas e Abade de Vermoim</t>
  </si>
  <si>
    <t>União das freguesias de Arnoso (Santa Maria e Santa Eulália) e Sezures</t>
  </si>
  <si>
    <t>União das freguesias de Avidos e Lagoa</t>
  </si>
  <si>
    <t>União das freguesias de Carreira e Bente</t>
  </si>
  <si>
    <t>União das freguesias de Esmeriz e Cabeçudos</t>
  </si>
  <si>
    <t>União das freguesias de Gondifelos, Cavalões e Outiz</t>
  </si>
  <si>
    <t>União das freguesias de Lemenhe, Mouquim e Jesufrei</t>
  </si>
  <si>
    <t>União das freguesias de Ruivães e Novais</t>
  </si>
  <si>
    <t>União das freguesias de Seide</t>
  </si>
  <si>
    <t>União das freguesias de Vale (São Cosme), Telhado e Portela</t>
  </si>
  <si>
    <t>União das freguesias de Vila Nova de Famalicão e Calendário</t>
  </si>
  <si>
    <t>Vila_Verde</t>
  </si>
  <si>
    <t>Atiães</t>
  </si>
  <si>
    <t>Cabanelas</t>
  </si>
  <si>
    <t>Cervães</t>
  </si>
  <si>
    <t>Coucieiro</t>
  </si>
  <si>
    <t>Dossãos</t>
  </si>
  <si>
    <t>Freiriz</t>
  </si>
  <si>
    <t>Gême</t>
  </si>
  <si>
    <t>Lage</t>
  </si>
  <si>
    <t>Lanhas</t>
  </si>
  <si>
    <t>Loureira</t>
  </si>
  <si>
    <t>Oleiros</t>
  </si>
  <si>
    <t>Parada de Gatim</t>
  </si>
  <si>
    <t>Pico</t>
  </si>
  <si>
    <t>Sabariz</t>
  </si>
  <si>
    <t>Vila de Prado</t>
  </si>
  <si>
    <t>Prado (São Miguel)</t>
  </si>
  <si>
    <t>Soutelo</t>
  </si>
  <si>
    <t>Turiz</t>
  </si>
  <si>
    <t>Valdreu</t>
  </si>
  <si>
    <t>Aboim da Nóbrega e Gondomar</t>
  </si>
  <si>
    <t>União das freguesias da Ribeira do Neiva</t>
  </si>
  <si>
    <t>União das freguesias de Carreiras (São Miguel) e Carreiras (Santiago)</t>
  </si>
  <si>
    <t>União das freguesias de Escariz (São Mamede) e Escariz (São Martinho)</t>
  </si>
  <si>
    <t>União das freguesias de Esqueiros, Nevogilde e Travassós</t>
  </si>
  <si>
    <t>União das freguesias de Marrancos e Arcozelo</t>
  </si>
  <si>
    <t>União das freguesias de Oriz (Santa Marinha) e Oriz (São Miguel)</t>
  </si>
  <si>
    <t>União das freguesias de Pico de Regalados, Gondiães e Mós</t>
  </si>
  <si>
    <t>União das freguesias de Sande, Vilarinho, Barros e Gomide</t>
  </si>
  <si>
    <t>União das freguesias de Valbom (São Pedro), Passô e Valbom (São Martinho)</t>
  </si>
  <si>
    <t>União das freguesias do Vade</t>
  </si>
  <si>
    <t>Vila Verde e Barbudo</t>
  </si>
  <si>
    <t>Vizela</t>
  </si>
  <si>
    <t>Infias</t>
  </si>
  <si>
    <t>Vizela (Santo Adrião)</t>
  </si>
  <si>
    <t>União das freguesias de Caldas de Vizela (São Miguel e São João)</t>
  </si>
  <si>
    <t>União das freguesias de Tagilde e Vizela (São Paio)</t>
  </si>
  <si>
    <t>Alfândega_da_Fé</t>
  </si>
  <si>
    <t>Alfândega da Fé</t>
  </si>
  <si>
    <t>Cerejais</t>
  </si>
  <si>
    <t>Sambade</t>
  </si>
  <si>
    <t>Vilar Chão</t>
  </si>
  <si>
    <t>Vilarelhos</t>
  </si>
  <si>
    <t>Vilares de Vilariça</t>
  </si>
  <si>
    <t>União das freguesias de Agrobom, Saldonha e Vale Pereiro</t>
  </si>
  <si>
    <t>União das freguesias de Eucisia, Gouveia e Valverde</t>
  </si>
  <si>
    <t>União das freguesias de Ferradosa e Sendim da Serra</t>
  </si>
  <si>
    <t>União das freguesias de Gebelim e Soeima</t>
  </si>
  <si>
    <t>União das freguesias de Parada e Sendim da Ribeira</t>
  </si>
  <si>
    <t>União das freguesias de Pombal e Vales</t>
  </si>
  <si>
    <t>Bragança_Concelho</t>
  </si>
  <si>
    <t>Alfaião</t>
  </si>
  <si>
    <t>Babe</t>
  </si>
  <si>
    <t>Baçal</t>
  </si>
  <si>
    <t>Carragosa</t>
  </si>
  <si>
    <t>Castro de Avelãs</t>
  </si>
  <si>
    <t>Coelhoso</t>
  </si>
  <si>
    <t>Donai</t>
  </si>
  <si>
    <t>Espinhosela</t>
  </si>
  <si>
    <t>França</t>
  </si>
  <si>
    <t>Gimonde</t>
  </si>
  <si>
    <t>Gondesende</t>
  </si>
  <si>
    <t>Gostei</t>
  </si>
  <si>
    <t>Grijó de Parada</t>
  </si>
  <si>
    <t>Macedo do Mato</t>
  </si>
  <si>
    <t>Mós</t>
  </si>
  <si>
    <t>Nogueira</t>
  </si>
  <si>
    <t>Outeiro</t>
  </si>
  <si>
    <t>Parâmio</t>
  </si>
  <si>
    <t>Pinela</t>
  </si>
  <si>
    <t>Quintanilha</t>
  </si>
  <si>
    <t>Quintela de Lampaças</t>
  </si>
  <si>
    <t>Rabal</t>
  </si>
  <si>
    <t>Rebordãos</t>
  </si>
  <si>
    <t>Salsas</t>
  </si>
  <si>
    <t>Samil</t>
  </si>
  <si>
    <t>Santa Comba de Rossas</t>
  </si>
  <si>
    <t>São Pedro de Sarracenos</t>
  </si>
  <si>
    <t>Sendas</t>
  </si>
  <si>
    <t>Serapicos</t>
  </si>
  <si>
    <t>Sortes</t>
  </si>
  <si>
    <t>Zoio</t>
  </si>
  <si>
    <t>União das freguesias de Aveleda e Rio de Onor</t>
  </si>
  <si>
    <t>União das freguesias de Castrelos e Carrazedo</t>
  </si>
  <si>
    <t>União das freguesias de Izeda, Calvelhe e Paradinha Nova</t>
  </si>
  <si>
    <t>União das freguesias de Parada e Faílde</t>
  </si>
  <si>
    <t>União das freguesias de Rebordainhos e Pombares</t>
  </si>
  <si>
    <t>União das freguesias de Rio Frio e Milhão</t>
  </si>
  <si>
    <t>União das freguesias de São Julião de Palácios e Deilão</t>
  </si>
  <si>
    <t>União das freguesias de Sé, Santa Maria e Meixedo</t>
  </si>
  <si>
    <t>Carrazeda_de_Ansiães</t>
  </si>
  <si>
    <t>Carrazeda de Ansiães</t>
  </si>
  <si>
    <t>Fonte Longa</t>
  </si>
  <si>
    <t>Linhares</t>
  </si>
  <si>
    <t>Marzagão</t>
  </si>
  <si>
    <t>Parambos</t>
  </si>
  <si>
    <t>Pereiros</t>
  </si>
  <si>
    <t>Pinhal do Norte</t>
  </si>
  <si>
    <t>Pombal</t>
  </si>
  <si>
    <t>Seixo de Ansiães</t>
  </si>
  <si>
    <t>Vilarinho da Castanheira</t>
  </si>
  <si>
    <t>União das freguesias de Amedo e Zedes</t>
  </si>
  <si>
    <t>União das freguesias de Belver e Mogo de Malta</t>
  </si>
  <si>
    <t>União das freguesias de Castanheiro do Norte e Ribalonga</t>
  </si>
  <si>
    <t>União das freguesias de Lavandeira, Beira Grande e Selores</t>
  </si>
  <si>
    <t>Freixo_de_Espada_à_Cinta</t>
  </si>
  <si>
    <t>Ligares</t>
  </si>
  <si>
    <t>Poiares</t>
  </si>
  <si>
    <t>União das freguesias de Freixo de Espada à Cinta e Mazouco</t>
  </si>
  <si>
    <t>União das freguesias de Lagoaça e Fornos</t>
  </si>
  <si>
    <t>Macedo_de_Cavaleiros</t>
  </si>
  <si>
    <t>Amendoeira</t>
  </si>
  <si>
    <t>Arcas</t>
  </si>
  <si>
    <t>Carrapatas</t>
  </si>
  <si>
    <t>Chacim</t>
  </si>
  <si>
    <t>Cortiços</t>
  </si>
  <si>
    <t>Corujas</t>
  </si>
  <si>
    <t>Ferreira</t>
  </si>
  <si>
    <t>Grijó</t>
  </si>
  <si>
    <t>Lagoa</t>
  </si>
  <si>
    <t>Lamalonga</t>
  </si>
  <si>
    <t>Lombo</t>
  </si>
  <si>
    <t>Macedo de Cavaleiros</t>
  </si>
  <si>
    <t>Morais</t>
  </si>
  <si>
    <t>Olmos</t>
  </si>
  <si>
    <t>Peredo</t>
  </si>
  <si>
    <t>Salselas</t>
  </si>
  <si>
    <t>Sezulfe</t>
  </si>
  <si>
    <t>Talhas</t>
  </si>
  <si>
    <t>Vale Benfeito</t>
  </si>
  <si>
    <t>Vale da Porca</t>
  </si>
  <si>
    <t>Vale de Prados</t>
  </si>
  <si>
    <t>Vilarinho de Agrochão</t>
  </si>
  <si>
    <t>Vinhas</t>
  </si>
  <si>
    <t>União das freguesias de Ala e Vilarinho do Monte</t>
  </si>
  <si>
    <t>União das freguesias de Bornes e Burga</t>
  </si>
  <si>
    <t>União das freguesias de Castelãos e Vilar do Monte</t>
  </si>
  <si>
    <t>União das freguesias de Espadanedo, Edroso, Murçós e Soutelo Mourisco</t>
  </si>
  <si>
    <t>União das freguesias de Podence e Santa Combinha</t>
  </si>
  <si>
    <t>União das freguesias de Talhinhas e Bagueixe</t>
  </si>
  <si>
    <t>Miranda_do_Douro</t>
  </si>
  <si>
    <t>Duas Igrejas</t>
  </si>
  <si>
    <t>Genísio</t>
  </si>
  <si>
    <t>Malhadas</t>
  </si>
  <si>
    <t>Miranda do Douro</t>
  </si>
  <si>
    <t>Palaçoulo</t>
  </si>
  <si>
    <t>Picote</t>
  </si>
  <si>
    <t>Póvoa</t>
  </si>
  <si>
    <t>São Martinho de Angueira</t>
  </si>
  <si>
    <t>Vila Chã de Braciosa</t>
  </si>
  <si>
    <t>União das freguesias de Constantim e Cicouro</t>
  </si>
  <si>
    <t>União das freguesias de Ifanes e Paradela</t>
  </si>
  <si>
    <t>União das freguesias de Sendim e Atenor</t>
  </si>
  <si>
    <t>União das freguesias de Silva e Águas Vivas</t>
  </si>
  <si>
    <t>Mirandela</t>
  </si>
  <si>
    <t>Abambres</t>
  </si>
  <si>
    <t>Abreiro</t>
  </si>
  <si>
    <t>Aguieiras</t>
  </si>
  <si>
    <t>Alvites</t>
  </si>
  <si>
    <t>Bouça</t>
  </si>
  <si>
    <t>Caravelas</t>
  </si>
  <si>
    <t>Carvalhais</t>
  </si>
  <si>
    <t>Cedães</t>
  </si>
  <si>
    <t>Cobro</t>
  </si>
  <si>
    <t>Fradizela</t>
  </si>
  <si>
    <t>Frechas</t>
  </si>
  <si>
    <t>Lamas de Orelhão</t>
  </si>
  <si>
    <t>Mascarenhas</t>
  </si>
  <si>
    <t>Múrias</t>
  </si>
  <si>
    <t>Passos</t>
  </si>
  <si>
    <t>São Pedro Velho</t>
  </si>
  <si>
    <t>São Salvador</t>
  </si>
  <si>
    <t>Suçães</t>
  </si>
  <si>
    <t>Torre de Dona Chama</t>
  </si>
  <si>
    <t>Vale de Asnes</t>
  </si>
  <si>
    <t>Vale de Gouvinhas</t>
  </si>
  <si>
    <t>Vale de Salgueiro</t>
  </si>
  <si>
    <t>Vale de Telhas</t>
  </si>
  <si>
    <t>União das freguesias de Avantos e Romeu</t>
  </si>
  <si>
    <t>União das freguesias de Avidagos, Navalho e Pereira</t>
  </si>
  <si>
    <t>União das freguesias de Barcel, Marmelos e Valverde da Gestosa</t>
  </si>
  <si>
    <t>União das freguesias de Franco e Vila Boa</t>
  </si>
  <si>
    <t>União das freguesias de Freixeda e Vila Verde</t>
  </si>
  <si>
    <t>Mogadouro</t>
  </si>
  <si>
    <t>Azinhoso</t>
  </si>
  <si>
    <t>Bemposta</t>
  </si>
  <si>
    <t>Bruçó</t>
  </si>
  <si>
    <t>Brunhoso</t>
  </si>
  <si>
    <t>Castro Vicente</t>
  </si>
  <si>
    <t>Meirinhos</t>
  </si>
  <si>
    <t>Penas Roias</t>
  </si>
  <si>
    <t>Peredo da Bemposta</t>
  </si>
  <si>
    <t>Saldanha</t>
  </si>
  <si>
    <t>São Martinho do Peso</t>
  </si>
  <si>
    <t>Tó</t>
  </si>
  <si>
    <t>Travanca</t>
  </si>
  <si>
    <t>Urrós</t>
  </si>
  <si>
    <t>Vale da Madre</t>
  </si>
  <si>
    <t>Vila de Ala</t>
  </si>
  <si>
    <t>União das freguesias de Brunhozinho, Castanheira e Sanhoane</t>
  </si>
  <si>
    <t>União das freguesias de Mogadouro, Valverde, Vale de Porco e Vilar de Rei</t>
  </si>
  <si>
    <t>União das freguesias de Remondes e Soutelo</t>
  </si>
  <si>
    <t>União das freguesias de Vilarinho dos Galegos e Ventozelo</t>
  </si>
  <si>
    <t>Torre_de_Moncorvo</t>
  </si>
  <si>
    <t>Açoreira</t>
  </si>
  <si>
    <t>Cabeça Boa</t>
  </si>
  <si>
    <t>Carviçais</t>
  </si>
  <si>
    <t>Castedo</t>
  </si>
  <si>
    <t>Horta da Vilariça</t>
  </si>
  <si>
    <t>Larinho</t>
  </si>
  <si>
    <t>Lousa</t>
  </si>
  <si>
    <t>Torre de Moncorvo</t>
  </si>
  <si>
    <t>União das freguesias de Adeganha e Cardanha</t>
  </si>
  <si>
    <t>União das freguesias de Felgar e Souto da Velha</t>
  </si>
  <si>
    <t>União das freguesias de Felgueiras e Maçores</t>
  </si>
  <si>
    <t>União das freguesias de Urros e Peredo dos Castelhanos</t>
  </si>
  <si>
    <t>Vila_Flor</t>
  </si>
  <si>
    <t>Benlhevai</t>
  </si>
  <si>
    <t>Freixiel</t>
  </si>
  <si>
    <t>Roios</t>
  </si>
  <si>
    <t>Samões</t>
  </si>
  <si>
    <t>Sampaio</t>
  </si>
  <si>
    <t>Santa Comba de Vilariça</t>
  </si>
  <si>
    <t>Seixo de Manhoses</t>
  </si>
  <si>
    <t>Trindade</t>
  </si>
  <si>
    <t>Vale Frechoso</t>
  </si>
  <si>
    <t>União das freguesias de Assares e Lodões</t>
  </si>
  <si>
    <t>União das freguesias de Candoso e Carvalho de Egas</t>
  </si>
  <si>
    <t>União das freguesias de Valtorno e Mourão</t>
  </si>
  <si>
    <t>União das freguesias de Vila Flor e Nabo</t>
  </si>
  <si>
    <t>União das freguesias de Vilas Boas e Vilarinho das Azenhas</t>
  </si>
  <si>
    <t>Vimioso</t>
  </si>
  <si>
    <t>Argozelo</t>
  </si>
  <si>
    <t>Carção</t>
  </si>
  <si>
    <t>Matela</t>
  </si>
  <si>
    <t>Pinelo</t>
  </si>
  <si>
    <t>Santulhão</t>
  </si>
  <si>
    <t>Vilar Seco</t>
  </si>
  <si>
    <t>União das freguesias de Algoso, Campo de Víboras e Uva</t>
  </si>
  <si>
    <t>União das freguesias de Caçarelhos e Angueira</t>
  </si>
  <si>
    <t>União das freguesias de Vale de Frades e Avelanoso</t>
  </si>
  <si>
    <t>Vinhais</t>
  </si>
  <si>
    <t>Agrochão</t>
  </si>
  <si>
    <t>Candedo</t>
  </si>
  <si>
    <t>Celas</t>
  </si>
  <si>
    <t>Edral</t>
  </si>
  <si>
    <t>Edrosa</t>
  </si>
  <si>
    <t>Ervedosa</t>
  </si>
  <si>
    <t>Paçó</t>
  </si>
  <si>
    <t>Penhas Juntas</t>
  </si>
  <si>
    <t>Rebordelo</t>
  </si>
  <si>
    <t>Santalha</t>
  </si>
  <si>
    <t>Tuizelo</t>
  </si>
  <si>
    <t>Vale das Fontes</t>
  </si>
  <si>
    <t>Vila Boa de Ousilhão</t>
  </si>
  <si>
    <t>Vila Verde</t>
  </si>
  <si>
    <t>Vilar de Ossos</t>
  </si>
  <si>
    <t>Vilar de Peregrinos</t>
  </si>
  <si>
    <t>Vilar Seco de Lomba</t>
  </si>
  <si>
    <t>União das freguesias de Curopos e Vale de Janeiro</t>
  </si>
  <si>
    <t>União das freguesias de Moimenta e Montouto</t>
  </si>
  <si>
    <t>União das freguesias de Nunes e Ousilhão</t>
  </si>
  <si>
    <t>União das freguesias de Quirás e Pinheiro Novo</t>
  </si>
  <si>
    <t>União das freguesias de Sobreiro de Baixo e Alvaredos</t>
  </si>
  <si>
    <t>União das freguesias de Soeira, Fresulfe e Mofreita</t>
  </si>
  <si>
    <t>União das freguesias de Travanca e Santa Cruz</t>
  </si>
  <si>
    <t>União das freguesias de Vilar de Lomba e São Jomil</t>
  </si>
  <si>
    <t>Castelo_Branco</t>
  </si>
  <si>
    <t>Belmonte</t>
  </si>
  <si>
    <t>Caria</t>
  </si>
  <si>
    <t>Inguias</t>
  </si>
  <si>
    <t>Maçainhas</t>
  </si>
  <si>
    <t>União das freguesias de Belmonte e Colmeal da Torre</t>
  </si>
  <si>
    <t>Castelo_Branco_Concelho</t>
  </si>
  <si>
    <t>Alcains</t>
  </si>
  <si>
    <t>Almaceda</t>
  </si>
  <si>
    <t>Benquerenças</t>
  </si>
  <si>
    <t>Lardosa</t>
  </si>
  <si>
    <t>Louriçal do Campo</t>
  </si>
  <si>
    <t>Malpica do Tejo</t>
  </si>
  <si>
    <t>Monforte da Beira</t>
  </si>
  <si>
    <t>Salgueiro do Campo</t>
  </si>
  <si>
    <t>Santo André das Tojeiras</t>
  </si>
  <si>
    <t>São Vicente da Beira</t>
  </si>
  <si>
    <t>Sarzedas</t>
  </si>
  <si>
    <t>Tinalhas</t>
  </si>
  <si>
    <t>União das freguesias de Cebolais de Cima e Retaxo</t>
  </si>
  <si>
    <t>União das freguesias de Escalos de Baixo e Mata</t>
  </si>
  <si>
    <t>União das freguesias de Escalos de Cima e Lousa</t>
  </si>
  <si>
    <t>União das freguesias de Freixial e Juncal do Campo</t>
  </si>
  <si>
    <t>União das freguesias de Ninho do Açor e Sobral do Campo</t>
  </si>
  <si>
    <t>União das freguesias de Póvoa de Rio de Moinhos e Cafede</t>
  </si>
  <si>
    <t>Covilhã</t>
  </si>
  <si>
    <t>Aldeia de São Francisco de Assis</t>
  </si>
  <si>
    <t>Boidobra</t>
  </si>
  <si>
    <t>Cortes do Meio</t>
  </si>
  <si>
    <t>Dominguizo</t>
  </si>
  <si>
    <t>Erada</t>
  </si>
  <si>
    <t>Ferro</t>
  </si>
  <si>
    <t>Orjais</t>
  </si>
  <si>
    <t>Paul</t>
  </si>
  <si>
    <t>Peraboa</t>
  </si>
  <si>
    <t>São Jorge da Beira</t>
  </si>
  <si>
    <t>Sobral de São Miguel</t>
  </si>
  <si>
    <t>Tortosendo</t>
  </si>
  <si>
    <t>Unhais da Serra</t>
  </si>
  <si>
    <t>Verdelhos</t>
  </si>
  <si>
    <t>União das freguesias de Barco e Coutada</t>
  </si>
  <si>
    <t>União das freguesias de Cantar-Galo e Vila do Carvalho</t>
  </si>
  <si>
    <t>União das freguesias de Casegas e Ourondo</t>
  </si>
  <si>
    <t>União das freguesias de Covilhã e Canhoso</t>
  </si>
  <si>
    <t>União das freguesias de Peso e Vales do Rio</t>
  </si>
  <si>
    <t>União das freguesias de Teixoso e Sarzedo</t>
  </si>
  <si>
    <t>União das freguesias de Vale Formoso e Aldeia do Souto</t>
  </si>
  <si>
    <t>Fundão</t>
  </si>
  <si>
    <t>Alcaide</t>
  </si>
  <si>
    <t>Alcaria</t>
  </si>
  <si>
    <t>Alcongosta</t>
  </si>
  <si>
    <t>Alpedrinha</t>
  </si>
  <si>
    <t>Barroca</t>
  </si>
  <si>
    <t>Bogas de Cima</t>
  </si>
  <si>
    <t>Capinha</t>
  </si>
  <si>
    <t>Castelejo</t>
  </si>
  <si>
    <t>Castelo Novo</t>
  </si>
  <si>
    <t>Fatela</t>
  </si>
  <si>
    <t>Lavacolhos</t>
  </si>
  <si>
    <t>Orca</t>
  </si>
  <si>
    <t>Pêro Viseu</t>
  </si>
  <si>
    <t>Soalheira</t>
  </si>
  <si>
    <t>Souto da Casa</t>
  </si>
  <si>
    <t>Telhado</t>
  </si>
  <si>
    <t>Enxames</t>
  </si>
  <si>
    <t>Três Povos</t>
  </si>
  <si>
    <t>União das freguesias de Janeiro de Cima e Bogas de Baixo</t>
  </si>
  <si>
    <t>União das freguesias de Fundão, Valverde, Donas, Aldeia de Joanes e Aldeia Nova do Cabo</t>
  </si>
  <si>
    <t>União das freguesias de Póvoa de Atalaia e Atalaia do Campo</t>
  </si>
  <si>
    <t>União das freguesias de Vale de Prazeres e Mata da Rainha</t>
  </si>
  <si>
    <t>Idanha_a_Nova</t>
  </si>
  <si>
    <t>Aldeia de Santa Margarida</t>
  </si>
  <si>
    <t>Ladoeiro</t>
  </si>
  <si>
    <t>Medelim</t>
  </si>
  <si>
    <t>Oledo</t>
  </si>
  <si>
    <t>Penha Garcia</t>
  </si>
  <si>
    <t>Proença-a-Velha</t>
  </si>
  <si>
    <t>Rosmaninhal</t>
  </si>
  <si>
    <t>São Miguel de Acha</t>
  </si>
  <si>
    <t>Toulões</t>
  </si>
  <si>
    <t>União das freguesias de Idanha-a-Nova e Alcafozes</t>
  </si>
  <si>
    <t>União das freguesias de Monfortinho e Salvaterra do Extremo</t>
  </si>
  <si>
    <t>União das freguesias de Monsanto e Idanha-a-Velha</t>
  </si>
  <si>
    <t>União das freguesias de Zebreira e Segura</t>
  </si>
  <si>
    <t>Álvaro</t>
  </si>
  <si>
    <t>Cambas</t>
  </si>
  <si>
    <t>Isna</t>
  </si>
  <si>
    <t>Madeirã</t>
  </si>
  <si>
    <t>Orvalho</t>
  </si>
  <si>
    <t>Sarnadas de São Simão</t>
  </si>
  <si>
    <t>Sobral</t>
  </si>
  <si>
    <t>Estreito-Vilar Barroco</t>
  </si>
  <si>
    <t>Oleiros-Amieira</t>
  </si>
  <si>
    <t>Penamacor</t>
  </si>
  <si>
    <t>Aranhas</t>
  </si>
  <si>
    <t>Benquerença</t>
  </si>
  <si>
    <t>Meimão</t>
  </si>
  <si>
    <t>Meimoa</t>
  </si>
  <si>
    <t>Salvador</t>
  </si>
  <si>
    <t>Vale da Senhora da Póvoa</t>
  </si>
  <si>
    <t>União das freguesias de Aldeia do Bispo, Águas e Aldeia de João Pires</t>
  </si>
  <si>
    <t>União das freguesias de Pedrógão de São Pedro e Bemposta</t>
  </si>
  <si>
    <t>Proença_a_Nova</t>
  </si>
  <si>
    <t>Montes da Senhora</t>
  </si>
  <si>
    <t>São Pedro do Esteval</t>
  </si>
  <si>
    <t>União das freguesias de Proença-a-Nova e Peral</t>
  </si>
  <si>
    <t>União das freguesias de Sobreira Formosa e Alvito da Beira</t>
  </si>
  <si>
    <t>Sertã</t>
  </si>
  <si>
    <t>Cabeçudo</t>
  </si>
  <si>
    <t>Castelo</t>
  </si>
  <si>
    <t>Pedrógão Pequeno</t>
  </si>
  <si>
    <t>Troviscal</t>
  </si>
  <si>
    <t>Várzea dos Cavaleiros</t>
  </si>
  <si>
    <t>União das freguesias de Cernache do Bonjardim, Nesperal e Palhais</t>
  </si>
  <si>
    <t>União das freguesias de Cumeada e Marmeleiro</t>
  </si>
  <si>
    <t>União das freguesias de Ermida e Figueiredo</t>
  </si>
  <si>
    <t>Vila_de_Rei</t>
  </si>
  <si>
    <t>Fundada</t>
  </si>
  <si>
    <t>São João do Peso</t>
  </si>
  <si>
    <t>Vila de Rei</t>
  </si>
  <si>
    <t>Vila_Velha_de_Ródão</t>
  </si>
  <si>
    <t>Fratel</t>
  </si>
  <si>
    <t>Perais</t>
  </si>
  <si>
    <t>Sarnadas de Ródão</t>
  </si>
  <si>
    <t>Vila Velha de Ródão</t>
  </si>
  <si>
    <t>Arganil</t>
  </si>
  <si>
    <t>Benfeita</t>
  </si>
  <si>
    <t>Celavisa</t>
  </si>
  <si>
    <t>Folques</t>
  </si>
  <si>
    <t>Piódão</t>
  </si>
  <si>
    <t>Pomares</t>
  </si>
  <si>
    <t>Pombeiro da Beira</t>
  </si>
  <si>
    <t>São Martinho da Cortiça</t>
  </si>
  <si>
    <t>Sarzedo</t>
  </si>
  <si>
    <t>Secarias</t>
  </si>
  <si>
    <t>União das freguesias de Cepos e Teixeira</t>
  </si>
  <si>
    <t>União das freguesias de Cerdeira e Moura da Serra</t>
  </si>
  <si>
    <t>União das freguesias de Côja e Barril de Alva</t>
  </si>
  <si>
    <t>União das freguesias de Vila Cova de Alva e Anseriz</t>
  </si>
  <si>
    <t>Cantanhede</t>
  </si>
  <si>
    <t>Ançã</t>
  </si>
  <si>
    <t>Cadima</t>
  </si>
  <si>
    <t>Cordinhã</t>
  </si>
  <si>
    <t>Febres</t>
  </si>
  <si>
    <t>Murtede</t>
  </si>
  <si>
    <t>Ourentã</t>
  </si>
  <si>
    <t>Tocha</t>
  </si>
  <si>
    <t>São Caetano</t>
  </si>
  <si>
    <t>Sanguinheira</t>
  </si>
  <si>
    <t>União das freguesias de Cantanhede e Pocariça</t>
  </si>
  <si>
    <t>União das freguesias de Covões e Camarneira</t>
  </si>
  <si>
    <t>União das freguesias de Portunhos e Outil</t>
  </si>
  <si>
    <t>União das freguesias de Sepins e Bolho</t>
  </si>
  <si>
    <t>União das freguesias de Vilamar e Corticeiro de Cima</t>
  </si>
  <si>
    <t>Coimbra_Concelho</t>
  </si>
  <si>
    <t>Almalaguês</t>
  </si>
  <si>
    <t>Brasfemes</t>
  </si>
  <si>
    <t>Ceira</t>
  </si>
  <si>
    <t>Cernache</t>
  </si>
  <si>
    <t>Santo António dos Olivais</t>
  </si>
  <si>
    <t>São João do Campo</t>
  </si>
  <si>
    <t>São Silvestre</t>
  </si>
  <si>
    <t>Torres do Mondego</t>
  </si>
  <si>
    <t>União das freguesias de Antuzede e Vil de Matos</t>
  </si>
  <si>
    <t>União das freguesias de Assafarge e Antanhol</t>
  </si>
  <si>
    <t>União das freguesias de Coimbra (Sé Nova, Santa Cruz, Almedina e São Bartolomeu)</t>
  </si>
  <si>
    <t>União das freguesias de Eiras e São Paulo de Frades</t>
  </si>
  <si>
    <t>União das freguesias de Santa Clara e Castelo Viegas</t>
  </si>
  <si>
    <t>União das freguesias de São Martinho de Árvore e Lamarosa</t>
  </si>
  <si>
    <t>União das freguesias de São Martinho do Bispo e Ribeira de Frades</t>
  </si>
  <si>
    <t>União das freguesias de Souselas e Botão</t>
  </si>
  <si>
    <t>União das freguesias de Taveiro, Ameal e Arzila</t>
  </si>
  <si>
    <t>União das freguesias de Trouxemil e Torre de Vilela</t>
  </si>
  <si>
    <t>Condeixa_a_Nova</t>
  </si>
  <si>
    <t>Anobra</t>
  </si>
  <si>
    <t>Ega</t>
  </si>
  <si>
    <t>Furadouro</t>
  </si>
  <si>
    <t>Zambujal</t>
  </si>
  <si>
    <t>União das freguesias de Condeixa-a-Velha e Condeixa-a-Nova</t>
  </si>
  <si>
    <t>União das freguesias de Sebal e Belide</t>
  </si>
  <si>
    <t>União das freguesias de Vila Seca e Bem da Fé</t>
  </si>
  <si>
    <t>Figueira_da_Foz</t>
  </si>
  <si>
    <t>Alqueidão</t>
  </si>
  <si>
    <t>Maiorca</t>
  </si>
  <si>
    <t>Marinha das Ondas</t>
  </si>
  <si>
    <t>Tavarede</t>
  </si>
  <si>
    <t>São Pedro</t>
  </si>
  <si>
    <t>Bom Sucesso</t>
  </si>
  <si>
    <t>Moinhos da Gândara</t>
  </si>
  <si>
    <t>Alhadas</t>
  </si>
  <si>
    <t>Buarcos e São Julião</t>
  </si>
  <si>
    <t>Ferreira-a-Nova</t>
  </si>
  <si>
    <t>Lavos</t>
  </si>
  <si>
    <t>Paião</t>
  </si>
  <si>
    <t>Quiaios</t>
  </si>
  <si>
    <t>Góis</t>
  </si>
  <si>
    <t>Alvares</t>
  </si>
  <si>
    <t>Vila Nova do Ceira</t>
  </si>
  <si>
    <t>União das freguesias de Cadafaz e Colmeal</t>
  </si>
  <si>
    <t>Lousã</t>
  </si>
  <si>
    <t>Serpins</t>
  </si>
  <si>
    <t>Gândaras</t>
  </si>
  <si>
    <t>União das freguesias de Foz de Arouce e Casal de Ermio</t>
  </si>
  <si>
    <t>União das freguesias de Lousã e Vilarinho</t>
  </si>
  <si>
    <t>Mira</t>
  </si>
  <si>
    <t>Seixo</t>
  </si>
  <si>
    <t>Carapelhos</t>
  </si>
  <si>
    <t>Praia de Mira</t>
  </si>
  <si>
    <t>Miranda_do_Corvo</t>
  </si>
  <si>
    <t>Miranda do Corvo</t>
  </si>
  <si>
    <t>Vila Nova</t>
  </si>
  <si>
    <t>União das freguesias de Semide e Rio Vide</t>
  </si>
  <si>
    <t>Montemor_o_Velho</t>
  </si>
  <si>
    <t>Arazede</t>
  </si>
  <si>
    <t>Carapinheira</t>
  </si>
  <si>
    <t>Liceia</t>
  </si>
  <si>
    <t>Meãs do Campo</t>
  </si>
  <si>
    <t>Santo Varão</t>
  </si>
  <si>
    <t>Seixo de Gatões</t>
  </si>
  <si>
    <t>Tentúgal</t>
  </si>
  <si>
    <t>Ereira</t>
  </si>
  <si>
    <t>União das freguesias de Abrunheira, Verride e Vila Nova da Barca</t>
  </si>
  <si>
    <t>União das freguesias de Montemor-o-Velho e Gatões</t>
  </si>
  <si>
    <t>Oliveira_do_Hospital</t>
  </si>
  <si>
    <t>Aldeia das Dez</t>
  </si>
  <si>
    <t>Alvoco das Várzeas</t>
  </si>
  <si>
    <t>Avô</t>
  </si>
  <si>
    <t>Bobadela</t>
  </si>
  <si>
    <t>Lagares</t>
  </si>
  <si>
    <t>Meruge</t>
  </si>
  <si>
    <t>Nogueira do Cravo</t>
  </si>
  <si>
    <t>São Gião</t>
  </si>
  <si>
    <t>Seixo da Beira</t>
  </si>
  <si>
    <t>Travanca de Lagos</t>
  </si>
  <si>
    <t>União das freguesias de Ervedal e Vila Franca da Beira</t>
  </si>
  <si>
    <t>União das freguesias de Lagos da Beira e Lajeosa</t>
  </si>
  <si>
    <t>União das freguesias de Oliveira do Hospital e São Paio de Gramaços</t>
  </si>
  <si>
    <t>União das freguesias de Penalva de Alva e São Sebastião da Feira</t>
  </si>
  <si>
    <t>União das freguesias de Santa Ovaia e Vila Pouca da Beira</t>
  </si>
  <si>
    <t>Pampilhosa_da_Serra</t>
  </si>
  <si>
    <t>Cabril</t>
  </si>
  <si>
    <t>Dornelas do Zêzere</t>
  </si>
  <si>
    <t>Janeiro de Baixo</t>
  </si>
  <si>
    <t>Pampilhosa da Serra</t>
  </si>
  <si>
    <t>Pessegueiro</t>
  </si>
  <si>
    <t>Unhais-o-Velho</t>
  </si>
  <si>
    <t>Fajão-Vidual</t>
  </si>
  <si>
    <t>Portela do Fojo-Machio</t>
  </si>
  <si>
    <t>Penacova</t>
  </si>
  <si>
    <t>Carvalho</t>
  </si>
  <si>
    <t>Figueira de Lorvão</t>
  </si>
  <si>
    <t>Lorvão</t>
  </si>
  <si>
    <t>Sazes do Lorvão</t>
  </si>
  <si>
    <t>União das freguesias de Friúmes e Paradela</t>
  </si>
  <si>
    <t>União das freguesias de Oliveira do Mondego e Travanca do Mondego</t>
  </si>
  <si>
    <t>União das freguesias de São Pedro de Alva e São Paio de Mondego</t>
  </si>
  <si>
    <t>Penela</t>
  </si>
  <si>
    <t>Cumeeira</t>
  </si>
  <si>
    <t>Espinhal</t>
  </si>
  <si>
    <t>Podentes</t>
  </si>
  <si>
    <t>União das freguesias de São Miguel, Santa Eufémia e Rabaçal</t>
  </si>
  <si>
    <t>Soure</t>
  </si>
  <si>
    <t>Alfarelos</t>
  </si>
  <si>
    <t>Figueiró do Campo</t>
  </si>
  <si>
    <t>Granja do Ulmeiro</t>
  </si>
  <si>
    <t>Samuel</t>
  </si>
  <si>
    <t>Tapéus</t>
  </si>
  <si>
    <t>Vila Nova de Anços</t>
  </si>
  <si>
    <t>Vinha da Rainha</t>
  </si>
  <si>
    <t>União das freguesias de Degracias e Pombalinho</t>
  </si>
  <si>
    <t>União das freguesias de Gesteira e Brunhós</t>
  </si>
  <si>
    <t>Tábua</t>
  </si>
  <si>
    <t>Candosa</t>
  </si>
  <si>
    <t>Carapinha</t>
  </si>
  <si>
    <t>Midões</t>
  </si>
  <si>
    <t>Mouronho</t>
  </si>
  <si>
    <t>Póvoa de Midões</t>
  </si>
  <si>
    <t>São João da Boa Vista</t>
  </si>
  <si>
    <t>União das freguesias de Ázere e Covelo</t>
  </si>
  <si>
    <t>União das freguesias de Covas e Vila Nova de Oliveirinha</t>
  </si>
  <si>
    <t>União das freguesias de Espariz e Sinde</t>
  </si>
  <si>
    <t>União das freguesias de Pinheiro de Coja e Meda de Mouros</t>
  </si>
  <si>
    <t>Vila_Nova_de_Poiares</t>
  </si>
  <si>
    <t>Lavegadas</t>
  </si>
  <si>
    <t>Poiares (Santo André)</t>
  </si>
  <si>
    <t>São Miguel de Poiares</t>
  </si>
  <si>
    <t>Alandroal</t>
  </si>
  <si>
    <t>Santiago Maior</t>
  </si>
  <si>
    <t>Capelins (Santo António)</t>
  </si>
  <si>
    <t>Terena (São Pedro)</t>
  </si>
  <si>
    <t>União das freguesias de Alandroal (Nossa Senhora da Conceição), São Brás dos Matos (Mina do Bugalho) e Juromenha (Nossa Senhora do Loreto)</t>
  </si>
  <si>
    <t>Arraiolos</t>
  </si>
  <si>
    <t>Igrejinha</t>
  </si>
  <si>
    <t>Vimieiro</t>
  </si>
  <si>
    <t>União das freguesias de Gafanhoeira (São Pedro) e Sabugueiro</t>
  </si>
  <si>
    <t>União das freguesias de São Gregório e Santa Justa</t>
  </si>
  <si>
    <t>Borba</t>
  </si>
  <si>
    <t>Borba (Matriz)</t>
  </si>
  <si>
    <t>Orada</t>
  </si>
  <si>
    <t>Rio de Moinhos</t>
  </si>
  <si>
    <t>Borba (São Bartolomeu)</t>
  </si>
  <si>
    <t>Estremoz</t>
  </si>
  <si>
    <t>Arcos</t>
  </si>
  <si>
    <t>Glória</t>
  </si>
  <si>
    <t>Évora Monte (Santa Maria)</t>
  </si>
  <si>
    <t>São Domingos de Ana Loura</t>
  </si>
  <si>
    <t>Veiros</t>
  </si>
  <si>
    <t>União das freguesias de Estremoz (Santa Maria e Santo André)</t>
  </si>
  <si>
    <t>União das freguesias de São Bento do Cortiço e Santo Estêvão</t>
  </si>
  <si>
    <t>União das freguesias de São Lourenço de Mamporcão e São Bento de Ana Loura</t>
  </si>
  <si>
    <t>União das freguesias do Ameixial (Santa Vitória e São Bento)</t>
  </si>
  <si>
    <t>Évora_Concelho</t>
  </si>
  <si>
    <t>Nossa Senhora da Graça do Divor</t>
  </si>
  <si>
    <t>Nossa Senhora de Machede</t>
  </si>
  <si>
    <t>São Bento do Mato</t>
  </si>
  <si>
    <t>São Miguel de Machede</t>
  </si>
  <si>
    <t>Torre de Coelheiros</t>
  </si>
  <si>
    <t>Canaviais</t>
  </si>
  <si>
    <t>União das freguesias de Bacelo e Senhora da Saúde</t>
  </si>
  <si>
    <t>União das freguesias de Évora (São Mamede, Sé, São Pedro e Santo Antão)</t>
  </si>
  <si>
    <t>União das freguesias de Malagueira e Horta das Figueiras</t>
  </si>
  <si>
    <t>União das freguesias de Nossa Senhora da Tourega e Nossa Senhora de Guadalupe</t>
  </si>
  <si>
    <t>União das freguesias de São Manços e São Vicente do Pigeiro</t>
  </si>
  <si>
    <t>União das freguesias de São Sebastião da Giesteira e Nossa Senhora da Boa Fé</t>
  </si>
  <si>
    <t>Montemor_o_Novo</t>
  </si>
  <si>
    <t>Cabrela</t>
  </si>
  <si>
    <t>Santiago do Escoural</t>
  </si>
  <si>
    <t>São Cristóvão</t>
  </si>
  <si>
    <t>Ciborro</t>
  </si>
  <si>
    <t>Foros de Vale de Figueira</t>
  </si>
  <si>
    <t>União das freguesias de Cortiçadas de Lavre e Lavre</t>
  </si>
  <si>
    <t>União das freguesias de Nossa Senhora da Vila, Nossa Senhora do Bispo e Silveiras</t>
  </si>
  <si>
    <t>Mora</t>
  </si>
  <si>
    <t>Brotas</t>
  </si>
  <si>
    <t>Cabeção</t>
  </si>
  <si>
    <t>Pavia</t>
  </si>
  <si>
    <t>Mourão</t>
  </si>
  <si>
    <t>Granja</t>
  </si>
  <si>
    <t>Luz</t>
  </si>
  <si>
    <t>Portel</t>
  </si>
  <si>
    <t>Monte do Trigo</t>
  </si>
  <si>
    <t>Santana</t>
  </si>
  <si>
    <t>Vera Cruz</t>
  </si>
  <si>
    <t>União das freguesias de Amieira e Alqueva</t>
  </si>
  <si>
    <t>União das freguesias de São Bartolomeu do Outeiro e Oriola</t>
  </si>
  <si>
    <t>Redondo</t>
  </si>
  <si>
    <t>Montoito</t>
  </si>
  <si>
    <t>Reguengos_de_Monsaraz</t>
  </si>
  <si>
    <t>Corval</t>
  </si>
  <si>
    <t>Monsaraz</t>
  </si>
  <si>
    <t>Reguengos de Monsaraz</t>
  </si>
  <si>
    <t>União das freguesias de Campo e Campinho</t>
  </si>
  <si>
    <t>Vendas_Novas</t>
  </si>
  <si>
    <t>Vendas Novas</t>
  </si>
  <si>
    <t>Landeira</t>
  </si>
  <si>
    <t>Viana_do_Alentejo</t>
  </si>
  <si>
    <t>Alcáçovas</t>
  </si>
  <si>
    <t>Viana do Alentejo</t>
  </si>
  <si>
    <t>Aguiar</t>
  </si>
  <si>
    <t>Vila_Viçosa</t>
  </si>
  <si>
    <t>Bencatel</t>
  </si>
  <si>
    <t>Ciladas</t>
  </si>
  <si>
    <t>Pardais</t>
  </si>
  <si>
    <t>Nossa Senhora da Conceição e São Bartolomeu</t>
  </si>
  <si>
    <t>Albufeira</t>
  </si>
  <si>
    <t>Guia</t>
  </si>
  <si>
    <t>Paderne</t>
  </si>
  <si>
    <t>Ferreiras</t>
  </si>
  <si>
    <t>Albufeira e Olhos de Água</t>
  </si>
  <si>
    <t>Alcoutim</t>
  </si>
  <si>
    <t>Giões</t>
  </si>
  <si>
    <t>Martim Longo</t>
  </si>
  <si>
    <t>Vaqueiros</t>
  </si>
  <si>
    <t>União das freguesias de Alcoutim e Pereiro</t>
  </si>
  <si>
    <t>Aljezur</t>
  </si>
  <si>
    <t>Bordeira</t>
  </si>
  <si>
    <t>Odeceixe</t>
  </si>
  <si>
    <t>Rogil</t>
  </si>
  <si>
    <t>Castro_Marim</t>
  </si>
  <si>
    <t>Azinhal</t>
  </si>
  <si>
    <t>Castro Marim</t>
  </si>
  <si>
    <t>Odeleite</t>
  </si>
  <si>
    <t>Altura</t>
  </si>
  <si>
    <t>Faro_Concelho</t>
  </si>
  <si>
    <t>Santa Bárbara de Nexe</t>
  </si>
  <si>
    <t>Montenegro</t>
  </si>
  <si>
    <t>União das freguesias de Conceição e Estoi</t>
  </si>
  <si>
    <t>União das freguesias de Faro (Sé e São Pedro)</t>
  </si>
  <si>
    <t>Ferragudo</t>
  </si>
  <si>
    <t>Porches</t>
  </si>
  <si>
    <t>União das freguesias de Estômbar e Parchal</t>
  </si>
  <si>
    <t>União das freguesias de Lagoa e Carvoeiro</t>
  </si>
  <si>
    <t>Lagos</t>
  </si>
  <si>
    <t>Odiáxere</t>
  </si>
  <si>
    <t>União das freguesias de Bensafrim e Barão de São João</t>
  </si>
  <si>
    <t>São Gonçalo de Lagos</t>
  </si>
  <si>
    <t>Loulé</t>
  </si>
  <si>
    <t>Almancil</t>
  </si>
  <si>
    <t>Alte</t>
  </si>
  <si>
    <t>Ameixial</t>
  </si>
  <si>
    <t>Boliqueime</t>
  </si>
  <si>
    <t>Quarteira</t>
  </si>
  <si>
    <t>Salir</t>
  </si>
  <si>
    <t>Loulé (São Clemente)</t>
  </si>
  <si>
    <t>Loulé (São Sebastião)</t>
  </si>
  <si>
    <t>União de freguesias de Querença, Tôr e Benafim</t>
  </si>
  <si>
    <t>Monchique</t>
  </si>
  <si>
    <t>Alferce</t>
  </si>
  <si>
    <t>Marmelete</t>
  </si>
  <si>
    <t>Olhão</t>
  </si>
  <si>
    <t>Pechão</t>
  </si>
  <si>
    <t>Quelfes</t>
  </si>
  <si>
    <t>União das freguesias de Moncarapacho e Fuseta</t>
  </si>
  <si>
    <t>Portimão</t>
  </si>
  <si>
    <t>Alvor</t>
  </si>
  <si>
    <t>Mexilhoeira Grande</t>
  </si>
  <si>
    <t>São_Brás_de_Alportel</t>
  </si>
  <si>
    <t>São Brás de Alportel</t>
  </si>
  <si>
    <t>Silves</t>
  </si>
  <si>
    <t>Armação de Pêra</t>
  </si>
  <si>
    <t>São Bartolomeu de Messines</t>
  </si>
  <si>
    <t>São Marcos da Serra</t>
  </si>
  <si>
    <t>União das freguesias de Alcantarilha e Pêra</t>
  </si>
  <si>
    <t>União das freguesias de Algoz e Tunes</t>
  </si>
  <si>
    <t>Tavira</t>
  </si>
  <si>
    <t>Cachopo</t>
  </si>
  <si>
    <t>Santa Catarina da Fonte do Bispo</t>
  </si>
  <si>
    <t>Santa Luzia</t>
  </si>
  <si>
    <t>União das freguesias de Conceição e Cabanas de Tavira</t>
  </si>
  <si>
    <t>União das freguesias de Luz de Tavira e Santo Estêvão</t>
  </si>
  <si>
    <t>União das freguesias de Tavira (Santa Maria e Santiago)</t>
  </si>
  <si>
    <t>Vila_do_Bispo</t>
  </si>
  <si>
    <t>Barão de São Miguel</t>
  </si>
  <si>
    <t>Budens</t>
  </si>
  <si>
    <t>Sagres</t>
  </si>
  <si>
    <t>Vila do Bispo e Raposeira</t>
  </si>
  <si>
    <t>Vila_Real_de_Santo_António</t>
  </si>
  <si>
    <t>Vila Nova de Cacela</t>
  </si>
  <si>
    <t>Vila Real de Santo António</t>
  </si>
  <si>
    <t>Monte Gordo</t>
  </si>
  <si>
    <t>Aguiar_da_Beira</t>
  </si>
  <si>
    <t>Carapito</t>
  </si>
  <si>
    <t>Cortiçada</t>
  </si>
  <si>
    <t>Eirado</t>
  </si>
  <si>
    <t>Forninhos</t>
  </si>
  <si>
    <t>Pena Verde</t>
  </si>
  <si>
    <t>União das freguesias de Aguiar da Beira e Coruche</t>
  </si>
  <si>
    <t>União das freguesias de Sequeiros e Gradiz</t>
  </si>
  <si>
    <t>União das freguesias de Souto de Aguiar da Beira e Valverde</t>
  </si>
  <si>
    <t>Almeida</t>
  </si>
  <si>
    <t>Castelo Bom</t>
  </si>
  <si>
    <t>Freineda</t>
  </si>
  <si>
    <t>Freixo</t>
  </si>
  <si>
    <t>Malhada Sorda</t>
  </si>
  <si>
    <t>Nave de Haver</t>
  </si>
  <si>
    <t>São Pedro de Rio Seco</t>
  </si>
  <si>
    <t>Vale da Mula</t>
  </si>
  <si>
    <t>Vilar Formoso</t>
  </si>
  <si>
    <t>União das freguesias de Amoreira, Parada e Cabreira</t>
  </si>
  <si>
    <t>União das freguesias de Azinhal, Peva e Valverde</t>
  </si>
  <si>
    <t>União das freguesias de Castelo Mendo, Ade, Monteperobolso e Mesquitela</t>
  </si>
  <si>
    <t>União das freguesias de Junça e Naves</t>
  </si>
  <si>
    <t>União das freguesias de Leomil, Mido, Senouras e Aldeia Nova</t>
  </si>
  <si>
    <t>União das freguesias de Malpartida e Vale de Coelha</t>
  </si>
  <si>
    <t>União das freguesias de Miuzela e Porto de Ovelha</t>
  </si>
  <si>
    <t>Celorico_da_Beira</t>
  </si>
  <si>
    <t>Baraçal</t>
  </si>
  <si>
    <t>Carrapichana</t>
  </si>
  <si>
    <t>Forno Telheiro</t>
  </si>
  <si>
    <t>Lajeosa do Mondego</t>
  </si>
  <si>
    <t>Maçal do Chão</t>
  </si>
  <si>
    <t>Mesquitela</t>
  </si>
  <si>
    <t>Minhocal</t>
  </si>
  <si>
    <t>Prados</t>
  </si>
  <si>
    <t>Ratoeira</t>
  </si>
  <si>
    <t>Vale de Azares</t>
  </si>
  <si>
    <t>Casas do Soeiro</t>
  </si>
  <si>
    <t>União das freguesias de Açores e Velosa</t>
  </si>
  <si>
    <t>União das freguesias de Celorico (São Pedro e Santa Maria) e Vila Boa do Mondego</t>
  </si>
  <si>
    <t>União das freguesias de Cortiçô da Serra, Vide entre Vinhas e Salgueirais</t>
  </si>
  <si>
    <t>União das freguesias de Rapa e Cadafaz</t>
  </si>
  <si>
    <t>Figueira_de_Castelo_Rodrigo</t>
  </si>
  <si>
    <t>Castelo Rodrigo</t>
  </si>
  <si>
    <t>Escalhão</t>
  </si>
  <si>
    <t>Figueira de Castelo Rodrigo</t>
  </si>
  <si>
    <t>Mata de Lobos</t>
  </si>
  <si>
    <t>Vermiosa</t>
  </si>
  <si>
    <t>União das freguesias de Algodres, Vale de Afonsinho e Vilar de Amargo</t>
  </si>
  <si>
    <t>União das freguesias de Almofala e Escarigo</t>
  </si>
  <si>
    <t>União das freguesias de Cinco Vilas e Reigada</t>
  </si>
  <si>
    <t>União das freguesias de Freixeda do Torrão, Quintã de Pêro Martins e Penha de Águia</t>
  </si>
  <si>
    <t>União das freguesias do Colmeal e Vilar Torpim</t>
  </si>
  <si>
    <t>Fornos_de_Algodres</t>
  </si>
  <si>
    <t>Algodres</t>
  </si>
  <si>
    <t>Casal Vasco</t>
  </si>
  <si>
    <t>Figueiró da Granja</t>
  </si>
  <si>
    <t>Fornos de Algodres</t>
  </si>
  <si>
    <t>Maceira</t>
  </si>
  <si>
    <t>Matança</t>
  </si>
  <si>
    <t>Muxagata</t>
  </si>
  <si>
    <t>Queiriz</t>
  </si>
  <si>
    <t>União das freguesias de Cortiçô e Vila Chã</t>
  </si>
  <si>
    <t>União das freguesias de Juncais, Vila Ruiva e Vila Soeiro do Chão</t>
  </si>
  <si>
    <t>União das freguesias de Sobral Pichorro e Fuinhas</t>
  </si>
  <si>
    <t>Gouveia</t>
  </si>
  <si>
    <t>Cativelos</t>
  </si>
  <si>
    <t>Folgosinho</t>
  </si>
  <si>
    <t>Paços da Serra</t>
  </si>
  <si>
    <t>Ribamondego</t>
  </si>
  <si>
    <t>São Paio</t>
  </si>
  <si>
    <t>Vila Cortês da Serra</t>
  </si>
  <si>
    <t>Vila Franca da Serra</t>
  </si>
  <si>
    <t>Vila Nova de Tazem</t>
  </si>
  <si>
    <t>União das freguesias de Aldeias e Mangualde da Serra</t>
  </si>
  <si>
    <t>União das freguesias de Figueiró da Serra e Freixo da Serra</t>
  </si>
  <si>
    <t>União das freguesias de Melo e Nabais</t>
  </si>
  <si>
    <t>União das freguesias de Moimenta da Serra e Vinhó</t>
  </si>
  <si>
    <t>União das freguesias de Rio Torto e Lagarinhos</t>
  </si>
  <si>
    <t>Guarda_Concelho</t>
  </si>
  <si>
    <t>Aldeia do Bispo</t>
  </si>
  <si>
    <t>Aldeia Viçosa</t>
  </si>
  <si>
    <t>Alvendre</t>
  </si>
  <si>
    <t>Avelãs da Ribeira</t>
  </si>
  <si>
    <t>Benespera</t>
  </si>
  <si>
    <t>Casal de Cinza</t>
  </si>
  <si>
    <t>Castanheira</t>
  </si>
  <si>
    <t>Cavadoude</t>
  </si>
  <si>
    <t>Codesseiro</t>
  </si>
  <si>
    <t>Famalicão</t>
  </si>
  <si>
    <t>Fernão Joanes</t>
  </si>
  <si>
    <t>Gonçalo Bocas</t>
  </si>
  <si>
    <t>João Antão</t>
  </si>
  <si>
    <t>Marmeleiro</t>
  </si>
  <si>
    <t>Meios</t>
  </si>
  <si>
    <t>Panoias de Cima</t>
  </si>
  <si>
    <t>Pega</t>
  </si>
  <si>
    <t>Pêra do Moço</t>
  </si>
  <si>
    <t>Porto da Carne</t>
  </si>
  <si>
    <t>Ramela</t>
  </si>
  <si>
    <t>Santana da Azinha</t>
  </si>
  <si>
    <t>Sobral da Serra</t>
  </si>
  <si>
    <t>Vale de Estrela</t>
  </si>
  <si>
    <t>Valhelhas</t>
  </si>
  <si>
    <t>Vela</t>
  </si>
  <si>
    <t>Videmonte</t>
  </si>
  <si>
    <t>Vila Cortês do Mondego</t>
  </si>
  <si>
    <t>Vila Fernando</t>
  </si>
  <si>
    <t>Vila Franca do Deão</t>
  </si>
  <si>
    <t>Vila Garcia</t>
  </si>
  <si>
    <t>Gonçalo</t>
  </si>
  <si>
    <t>Jarmelo São Miguel</t>
  </si>
  <si>
    <t>Jarmelo São Pedro</t>
  </si>
  <si>
    <t>União de freguesias de Avelãs de Ambom e Rocamondo</t>
  </si>
  <si>
    <t>União de freguesias de Corujeira e Trinta</t>
  </si>
  <si>
    <t>União de freguesias de Mizarela, Pêro Soares e Vila Soeiro</t>
  </si>
  <si>
    <t>União de freguesias de Pousade e Albardo</t>
  </si>
  <si>
    <t>União de freguesias de Rochoso e Monte Margarida</t>
  </si>
  <si>
    <t>Adão</t>
  </si>
  <si>
    <t>Manteigas</t>
  </si>
  <si>
    <t>Sameiro</t>
  </si>
  <si>
    <t>Manteigas (Santa Maria)</t>
  </si>
  <si>
    <t>Manteigas (São Pedro)</t>
  </si>
  <si>
    <t>Vale de Amoreira</t>
  </si>
  <si>
    <t>Mêda</t>
  </si>
  <si>
    <t>Aveloso</t>
  </si>
  <si>
    <t>Barreira</t>
  </si>
  <si>
    <t>Coriscada</t>
  </si>
  <si>
    <t>Longroiva</t>
  </si>
  <si>
    <t>Marialva</t>
  </si>
  <si>
    <t>Poço do Canto</t>
  </si>
  <si>
    <t>Rabaçal</t>
  </si>
  <si>
    <t>Ranhados</t>
  </si>
  <si>
    <t>Mêda, Outeiro de Gatos e Fonte Longa</t>
  </si>
  <si>
    <t>Prova e Casteição</t>
  </si>
  <si>
    <t>União das freguesias de Vale Flor, Carvalhal e Pai Penela</t>
  </si>
  <si>
    <t>Pinhel</t>
  </si>
  <si>
    <t>Freixedas</t>
  </si>
  <si>
    <t>Lamegal</t>
  </si>
  <si>
    <t>Lameiras</t>
  </si>
  <si>
    <t>Manigoto</t>
  </si>
  <si>
    <t>Pala</t>
  </si>
  <si>
    <t>Pínzio</t>
  </si>
  <si>
    <t>Souro Pires</t>
  </si>
  <si>
    <t>Vascoveiro</t>
  </si>
  <si>
    <t>Agregação das freguesias Sul de Pinhel</t>
  </si>
  <si>
    <t>Alto do Palurdo</t>
  </si>
  <si>
    <t>Alverca da Beira/Bouça Cova</t>
  </si>
  <si>
    <t>Terras de Massueime</t>
  </si>
  <si>
    <t>União das freguesias de Atalaia e Safurdão</t>
  </si>
  <si>
    <t>Valbom/Bogalhal</t>
  </si>
  <si>
    <t>Vale do Côa</t>
  </si>
  <si>
    <t>Vale do Massueime</t>
  </si>
  <si>
    <t>Sabugal</t>
  </si>
  <si>
    <t>Águas Belas</t>
  </si>
  <si>
    <t>Aldeia da Ponte</t>
  </si>
  <si>
    <t>Aldeia Velha</t>
  </si>
  <si>
    <t>Alfaiates</t>
  </si>
  <si>
    <t>Bendada</t>
  </si>
  <si>
    <t>Bismula</t>
  </si>
  <si>
    <t>Casteleiro</t>
  </si>
  <si>
    <t>Cerdeira</t>
  </si>
  <si>
    <t>Fóios</t>
  </si>
  <si>
    <t>Malcata</t>
  </si>
  <si>
    <t>Nave</t>
  </si>
  <si>
    <t>Quadrazais</t>
  </si>
  <si>
    <t>Quintas de São Bartolomeu</t>
  </si>
  <si>
    <t>Rapoula do Côa</t>
  </si>
  <si>
    <t>Rebolosa</t>
  </si>
  <si>
    <t>Rendo</t>
  </si>
  <si>
    <t>Sortelha</t>
  </si>
  <si>
    <t>Soito</t>
  </si>
  <si>
    <t>Vale de Espinho</t>
  </si>
  <si>
    <t>Vila Boa</t>
  </si>
  <si>
    <t>Vila do Touro</t>
  </si>
  <si>
    <t>União das freguesias de Aldeia da Ribeira, Vilar Maior e Badamalos</t>
  </si>
  <si>
    <t>União das freguesias de Lajeosa e Forcalhos</t>
  </si>
  <si>
    <t>União das freguesias de Pousafoles do Bispo, Pena Lobo e Lomba</t>
  </si>
  <si>
    <t>União das freguesias de Ruvina, Ruivós e Vale das Éguas</t>
  </si>
  <si>
    <t>União das freguesias do Sabugal e Aldeia de Santo António</t>
  </si>
  <si>
    <t>União das freguesias de Santo Estêvão e Moita</t>
  </si>
  <si>
    <t>União das freguesias de Seixo do Côa e Vale Longo</t>
  </si>
  <si>
    <t>Seia</t>
  </si>
  <si>
    <t>Alvoco da Serra</t>
  </si>
  <si>
    <t>Girabolhos</t>
  </si>
  <si>
    <t>Loriga</t>
  </si>
  <si>
    <t>Paranhos</t>
  </si>
  <si>
    <t>Pinhanços</t>
  </si>
  <si>
    <t>Sabugueiro</t>
  </si>
  <si>
    <t>Sandomil</t>
  </si>
  <si>
    <t>Santa Comba</t>
  </si>
  <si>
    <t>Santiago</t>
  </si>
  <si>
    <t>Sazes da Beira</t>
  </si>
  <si>
    <t>Teixeira</t>
  </si>
  <si>
    <t>Travancinha</t>
  </si>
  <si>
    <t>Valezim</t>
  </si>
  <si>
    <t>Vila Cova à Coelheira</t>
  </si>
  <si>
    <t>União das freguesias de Carragozela e Várzea de Meruge</t>
  </si>
  <si>
    <t>União das freguesias de Sameice e Santa Eulália</t>
  </si>
  <si>
    <t>União das freguesias de Santa Marinha e São Martinho</t>
  </si>
  <si>
    <t>União das freguesias de Seia, São Romão e Lapa dos Dinheiros</t>
  </si>
  <si>
    <t>União das freguesias de Torrozelo e Folhadosa</t>
  </si>
  <si>
    <t>União das freguesias de Tourais e Lajes</t>
  </si>
  <si>
    <t>União das freguesias de Vide e Cabeça</t>
  </si>
  <si>
    <t>Trancoso</t>
  </si>
  <si>
    <t>Aldeia Nova</t>
  </si>
  <si>
    <t>Cogula</t>
  </si>
  <si>
    <t>Cótimos</t>
  </si>
  <si>
    <t>Guilheiro</t>
  </si>
  <si>
    <t>Moimentinha</t>
  </si>
  <si>
    <t>Moreira de Rei</t>
  </si>
  <si>
    <t>Palhais</t>
  </si>
  <si>
    <t>Póvoa do Concelho</t>
  </si>
  <si>
    <t>Reboleiro</t>
  </si>
  <si>
    <t>Rio de Mel</t>
  </si>
  <si>
    <t>Tamanhos</t>
  </si>
  <si>
    <t>Valdujo</t>
  </si>
  <si>
    <t>União das freguesias de Freches e Torres</t>
  </si>
  <si>
    <t>União das freguesias de Torre do Terrenho, Sebadelhe da Serra e Terrenho</t>
  </si>
  <si>
    <t>União das freguesias de Trancoso (São Pedro e Santa Maria) e Souto Maior</t>
  </si>
  <si>
    <t>União das freguesias de Vale do Seixo e Vila Garcia</t>
  </si>
  <si>
    <t>União das freguesias de Vila Franca das Naves e Feital</t>
  </si>
  <si>
    <t>União das freguesias de Vilares e Carnicães</t>
  </si>
  <si>
    <t>Vila_Nova_de_Foz_Côa</t>
  </si>
  <si>
    <t>Almendra</t>
  </si>
  <si>
    <t>Castelo Melhor</t>
  </si>
  <si>
    <t>Cedovim</t>
  </si>
  <si>
    <t>Chãs</t>
  </si>
  <si>
    <t>Custóias</t>
  </si>
  <si>
    <t>Horta</t>
  </si>
  <si>
    <t>Numão</t>
  </si>
  <si>
    <t>Sebadelhe</t>
  </si>
  <si>
    <t>Seixas</t>
  </si>
  <si>
    <t>Touça</t>
  </si>
  <si>
    <t>Freixo de Numão</t>
  </si>
  <si>
    <t>Vila Nova de Foz Côa</t>
  </si>
  <si>
    <t>Alcobaça</t>
  </si>
  <si>
    <t>Alfeizerão</t>
  </si>
  <si>
    <t>Bárrio</t>
  </si>
  <si>
    <t>Benedita</t>
  </si>
  <si>
    <t>Cela</t>
  </si>
  <si>
    <t>Évora de Alcobaça</t>
  </si>
  <si>
    <t>Maiorga</t>
  </si>
  <si>
    <t>São Martinho do Porto</t>
  </si>
  <si>
    <t>Turquel</t>
  </si>
  <si>
    <t>Vimeiro</t>
  </si>
  <si>
    <t>Aljubarrota</t>
  </si>
  <si>
    <t>União das freguesias de Alcobaça e Vestiaria</t>
  </si>
  <si>
    <t>União das freguesias de Coz, Alpedriz e Montes</t>
  </si>
  <si>
    <t>União das freguesias de Pataias e Martingança</t>
  </si>
  <si>
    <t>Alvaiázere</t>
  </si>
  <si>
    <t>Almoster</t>
  </si>
  <si>
    <t>Maçãs de Dona Maria</t>
  </si>
  <si>
    <t>Pelmá</t>
  </si>
  <si>
    <t>Pussos São Pedro</t>
  </si>
  <si>
    <t>Ansião</t>
  </si>
  <si>
    <t>Alvorge</t>
  </si>
  <si>
    <t>Avelar</t>
  </si>
  <si>
    <t>Chão de Couce</t>
  </si>
  <si>
    <t>Pousaflores</t>
  </si>
  <si>
    <t>Santiago da Guarda</t>
  </si>
  <si>
    <t>Batalha</t>
  </si>
  <si>
    <t>Reguengo do Fetal</t>
  </si>
  <si>
    <t>São Mamede</t>
  </si>
  <si>
    <t>Golpilheira</t>
  </si>
  <si>
    <t>Bombarral</t>
  </si>
  <si>
    <t>Roliça</t>
  </si>
  <si>
    <t>Pó</t>
  </si>
  <si>
    <t>União das freguesias do Bombarral e Vale Covo</t>
  </si>
  <si>
    <t>Caldas_da_Rainha</t>
  </si>
  <si>
    <t>A dos Francos</t>
  </si>
  <si>
    <t>Alvorninha</t>
  </si>
  <si>
    <t>Carvalhal Benfeito</t>
  </si>
  <si>
    <t>Foz do Arelho</t>
  </si>
  <si>
    <t>Landal</t>
  </si>
  <si>
    <t>Nadadouro</t>
  </si>
  <si>
    <t>Salir de Matos</t>
  </si>
  <si>
    <t>Santa Catarina</t>
  </si>
  <si>
    <t>Vidais</t>
  </si>
  <si>
    <t>União das freguesias de Caldas da Rainha - Nossa Senhora do Pópulo, Coto e São Gregório</t>
  </si>
  <si>
    <t>União das freguesias de Caldas da Rainha - Santo Onofre e Serra do Bouro</t>
  </si>
  <si>
    <t>União das freguesias de Tornada e Salir do Porto</t>
  </si>
  <si>
    <t>Castanheira_de_Pêra</t>
  </si>
  <si>
    <t>União das freguesias de Castanheira de Pêra e Coentral</t>
  </si>
  <si>
    <t>Figueiró_dos_Vinhos</t>
  </si>
  <si>
    <t>Aguda</t>
  </si>
  <si>
    <t>Arega</t>
  </si>
  <si>
    <t>Campelo</t>
  </si>
  <si>
    <t>União das freguesias de Figueiró dos Vinhos e Bairradas</t>
  </si>
  <si>
    <t>Leiria_Concelho</t>
  </si>
  <si>
    <t>Amor</t>
  </si>
  <si>
    <t>Arrabal</t>
  </si>
  <si>
    <t>Caranguejeira</t>
  </si>
  <si>
    <t>Coimbrão</t>
  </si>
  <si>
    <t>Milagres</t>
  </si>
  <si>
    <t>Regueira de Pontes</t>
  </si>
  <si>
    <t>Bajouca</t>
  </si>
  <si>
    <t>Bidoeira de Cima</t>
  </si>
  <si>
    <t>União das freguesias de Colmeias e Memória</t>
  </si>
  <si>
    <t>União das freguesias de Leiria, Pousos, Barreira e Cortes</t>
  </si>
  <si>
    <t>União das freguesias de Marrazes e Barosa</t>
  </si>
  <si>
    <t>União das freguesias de Monte Real e Carvide</t>
  </si>
  <si>
    <t>União das freguesias de Monte Redondo e Carreira</t>
  </si>
  <si>
    <t>União das freguesias de Parceiros e Azoia</t>
  </si>
  <si>
    <t>União das freguesias de Santa Catarina da Serra e Chainça</t>
  </si>
  <si>
    <t>União das freguesias de Santa Eufémia e Boa Vista</t>
  </si>
  <si>
    <t>União das freguesias de Souto da Carpalhosa e Ortigosa</t>
  </si>
  <si>
    <t>Marinha_Grande</t>
  </si>
  <si>
    <t>Marinha Grande</t>
  </si>
  <si>
    <t>Vieira de Leiria</t>
  </si>
  <si>
    <t>Nazaré</t>
  </si>
  <si>
    <t>Valado dos Frades</t>
  </si>
  <si>
    <t>Óbidos</t>
  </si>
  <si>
    <t>A dos Negros</t>
  </si>
  <si>
    <t>Amoreira</t>
  </si>
  <si>
    <t>Olho Marinho</t>
  </si>
  <si>
    <t>Vau</t>
  </si>
  <si>
    <t>Gaeiras</t>
  </si>
  <si>
    <t>Usseira</t>
  </si>
  <si>
    <t>Santa Maria, São Pedro e Sobral da Lagoa</t>
  </si>
  <si>
    <t>Pedrógão_Grande</t>
  </si>
  <si>
    <t>Graça</t>
  </si>
  <si>
    <t>Pedrógão Grande</t>
  </si>
  <si>
    <t>Vila Facaia</t>
  </si>
  <si>
    <t>Peniche</t>
  </si>
  <si>
    <t>Atouguia da Baleia</t>
  </si>
  <si>
    <t>Serra d'El-Rei</t>
  </si>
  <si>
    <t>Ferrel</t>
  </si>
  <si>
    <t>Abiul</t>
  </si>
  <si>
    <t>Almagreira</t>
  </si>
  <si>
    <t>Carnide</t>
  </si>
  <si>
    <t>Carriço</t>
  </si>
  <si>
    <t>Louriçal</t>
  </si>
  <si>
    <t>Pelariga</t>
  </si>
  <si>
    <t>Redinha</t>
  </si>
  <si>
    <t>Vermoil</t>
  </si>
  <si>
    <t>Vila Cã</t>
  </si>
  <si>
    <t>Meirinhas</t>
  </si>
  <si>
    <t>União das freguesias de Guia, Ilha e Mata Mourisca</t>
  </si>
  <si>
    <t>União das freguesias de Santiago e São Simão de Litém e Albergaria dos Doze</t>
  </si>
  <si>
    <t>Porto_de_Mós</t>
  </si>
  <si>
    <t>Alqueidão da Serra</t>
  </si>
  <si>
    <t>Calvaria de Cima</t>
  </si>
  <si>
    <t>Juncal</t>
  </si>
  <si>
    <t>Mira de Aire</t>
  </si>
  <si>
    <t>Pedreiras</t>
  </si>
  <si>
    <t>São Bento</t>
  </si>
  <si>
    <t>Serro Ventoso</t>
  </si>
  <si>
    <t>Porto de Mós - São João Baptista e São Pedro</t>
  </si>
  <si>
    <t>União das freguesias de Alvados e Alcaria</t>
  </si>
  <si>
    <t>União das freguesias de Arrimal e Mendiga</t>
  </si>
  <si>
    <t>Alenquer</t>
  </si>
  <si>
    <t>Carnota</t>
  </si>
  <si>
    <t>Meca</t>
  </si>
  <si>
    <t>Olhalvo</t>
  </si>
  <si>
    <t>Ota</t>
  </si>
  <si>
    <t>Ventosa</t>
  </si>
  <si>
    <t>Vila Verde dos Francos</t>
  </si>
  <si>
    <t>União das freguesias de Abrigada e Cabanas de Torres</t>
  </si>
  <si>
    <t>União das freguesias de Aldeia Galega da Merceana e Aldeia Gavinha</t>
  </si>
  <si>
    <t>União das freguesias de Alenquer (Santo Estêvão e Triana)</t>
  </si>
  <si>
    <t>União das freguesias de Carregado e Cadafais</t>
  </si>
  <si>
    <t>União das freguesias de Ribafria e Pereiro de Palhacana</t>
  </si>
  <si>
    <t>Arruda_dos_Vinhos</t>
  </si>
  <si>
    <t>Arranhó</t>
  </si>
  <si>
    <t>Arruda dos Vinhos</t>
  </si>
  <si>
    <t>Cardosas</t>
  </si>
  <si>
    <t>São Tiago dos Velhos</t>
  </si>
  <si>
    <t>Azambuja</t>
  </si>
  <si>
    <t>Alcoentre</t>
  </si>
  <si>
    <t>Aveiras de Baixo</t>
  </si>
  <si>
    <t>Aveiras de Cima</t>
  </si>
  <si>
    <t>Vale do Paraíso</t>
  </si>
  <si>
    <t>Vila Nova da Rainha</t>
  </si>
  <si>
    <t>União das freguesias de Manique do Intendente, Vila Nova de São Pedro e Maçussa</t>
  </si>
  <si>
    <t>Cadaval</t>
  </si>
  <si>
    <t>Alguber</t>
  </si>
  <si>
    <t>Peral</t>
  </si>
  <si>
    <t>Vermelha</t>
  </si>
  <si>
    <t>Vilar</t>
  </si>
  <si>
    <t>União das freguesias do Cadaval e Pêro Moniz</t>
  </si>
  <si>
    <t>União das freguesias de Lamas e Cercal</t>
  </si>
  <si>
    <t>União das freguesias de Painho e Figueiros</t>
  </si>
  <si>
    <t>Cascais</t>
  </si>
  <si>
    <t>Alcabideche</t>
  </si>
  <si>
    <t>São Domingos de Rana</t>
  </si>
  <si>
    <t>União das freguesias de Carcavelos e Parede</t>
  </si>
  <si>
    <t>União das freguesias de Cascais e Estoril</t>
  </si>
  <si>
    <t>Lisboa_Concelho</t>
  </si>
  <si>
    <t>Ajuda</t>
  </si>
  <si>
    <t>Alcântara</t>
  </si>
  <si>
    <t>Beato</t>
  </si>
  <si>
    <t>Benfica</t>
  </si>
  <si>
    <t>Campolide</t>
  </si>
  <si>
    <t>Lumiar</t>
  </si>
  <si>
    <t>Marvila</t>
  </si>
  <si>
    <t>Olivais</t>
  </si>
  <si>
    <t>São Domingos de Benfica</t>
  </si>
  <si>
    <t>Alvalade</t>
  </si>
  <si>
    <t>Areeiro</t>
  </si>
  <si>
    <t>Arroios</t>
  </si>
  <si>
    <t>Avenidas Novas</t>
  </si>
  <si>
    <t>Belém</t>
  </si>
  <si>
    <t>Campo de Ourique</t>
  </si>
  <si>
    <t>Estrela</t>
  </si>
  <si>
    <t>Misericórdia</t>
  </si>
  <si>
    <t>Parque das Nações</t>
  </si>
  <si>
    <t>Penha de França</t>
  </si>
  <si>
    <t>Santa Clara</t>
  </si>
  <si>
    <t>Santa Maria Maior</t>
  </si>
  <si>
    <t>Santo António</t>
  </si>
  <si>
    <t>São Vicente</t>
  </si>
  <si>
    <t>Loures</t>
  </si>
  <si>
    <t>Bucelas</t>
  </si>
  <si>
    <t>Fanhões</t>
  </si>
  <si>
    <t>União das freguesias de Moscavide e Portela</t>
  </si>
  <si>
    <t>União das freguesias de Sacavém e Prior Velho</t>
  </si>
  <si>
    <t>União das freguesias de Santa Iria de Azoia, São João da Talha e Bobadela</t>
  </si>
  <si>
    <t>União das freguesias de Santo Antão e São Julião do Tojal</t>
  </si>
  <si>
    <t>União das freguesias de Santo António dos Cavaleiros e Frielas</t>
  </si>
  <si>
    <t>União das freguesias de Camarate, Unhos e Apelação</t>
  </si>
  <si>
    <t>Lourinhã</t>
  </si>
  <si>
    <t>Moita dos Ferreiros</t>
  </si>
  <si>
    <t>Reguengo Grande</t>
  </si>
  <si>
    <t>Santa Bárbara</t>
  </si>
  <si>
    <t>Ribamar</t>
  </si>
  <si>
    <t>União das freguesias de Lourinhã e Atalaia</t>
  </si>
  <si>
    <t>União das freguesias de Miragaia e Marteleira</t>
  </si>
  <si>
    <t>União das freguesias de São Bartolomeu dos Galegos e Moledo</t>
  </si>
  <si>
    <t>Mafra</t>
  </si>
  <si>
    <t>Carvoeira</t>
  </si>
  <si>
    <t>Encarnação</t>
  </si>
  <si>
    <t>Ericeira</t>
  </si>
  <si>
    <t>Milharado</t>
  </si>
  <si>
    <t>Santo Isidoro</t>
  </si>
  <si>
    <t>União das freguesias de Azueira e Sobral da Abelheira</t>
  </si>
  <si>
    <t>União das freguesias de Enxara do Bispo, Gradil e Vila Franca do Rosário</t>
  </si>
  <si>
    <t>União das freguesias de Igreja Nova e Cheleiros</t>
  </si>
  <si>
    <t>União das freguesias de Malveira e São Miguel de Alcainça</t>
  </si>
  <si>
    <t>União das freguesias de Venda do Pinheiro e Santo Estêvão das Galés</t>
  </si>
  <si>
    <t>Oeiras</t>
  </si>
  <si>
    <t>Barcarena</t>
  </si>
  <si>
    <t>Porto Salvo</t>
  </si>
  <si>
    <t>União das freguesias de Algés, Linda-a-Velha e Cruz Quebrada-Dafundo</t>
  </si>
  <si>
    <t>União das freguesias de Carnaxide e Queijas</t>
  </si>
  <si>
    <t>União das freguesias de Oeiras e São Julião da Barra, Paço de Arcos e Caxias</t>
  </si>
  <si>
    <t>Algueirão-Mem Martins</t>
  </si>
  <si>
    <t>Colares</t>
  </si>
  <si>
    <t>Rio de Mouro</t>
  </si>
  <si>
    <t>Casal de Cambra</t>
  </si>
  <si>
    <t>União das freguesias de Agualva e Mira-Sintra</t>
  </si>
  <si>
    <t>União das freguesias de Almargem do Bispo, Pêro Pinheiro e Montelavar</t>
  </si>
  <si>
    <t>União das freguesias do Cacém e São Marcos</t>
  </si>
  <si>
    <t>União das freguesias de Massamá e Monte Abraão</t>
  </si>
  <si>
    <t>União das freguesias de São João das Lampas e Terrugem</t>
  </si>
  <si>
    <t>União das freguesias de Sintra (Santa Maria e São Miguel, São Martinho e São Pedro de Penaferrim)</t>
  </si>
  <si>
    <t>Sobral_de_Monte_Agraço</t>
  </si>
  <si>
    <t>Santo Quintino</t>
  </si>
  <si>
    <t>Sapataria</t>
  </si>
  <si>
    <t>Sobral de Monte Agraço</t>
  </si>
  <si>
    <t>Torres_Vedras</t>
  </si>
  <si>
    <t>Freiria</t>
  </si>
  <si>
    <t>Ponte do Rol</t>
  </si>
  <si>
    <t>Ramalhal</t>
  </si>
  <si>
    <t>São Pedro da Cadeira</t>
  </si>
  <si>
    <t>Silveira</t>
  </si>
  <si>
    <t>Turcifal</t>
  </si>
  <si>
    <t>União das freguesias de A dos Cunhados e Maceira</t>
  </si>
  <si>
    <t>União das freguesias de Campelos e Outeiro da Cabeça</t>
  </si>
  <si>
    <t>União das freguesias de Carvoeira e Carmões</t>
  </si>
  <si>
    <t>União das freguesias de Dois Portos e Runa</t>
  </si>
  <si>
    <t>União das freguesias de Maxial e Monte Redondo</t>
  </si>
  <si>
    <t>Santa Maria, São Pedro e Matacães</t>
  </si>
  <si>
    <t>Vila_Franca_de_Xira</t>
  </si>
  <si>
    <t>Vialonga</t>
  </si>
  <si>
    <t>Vila Franca de Xira</t>
  </si>
  <si>
    <t>União das freguesias de Alhandra, São João dos Montes e Calhandriz</t>
  </si>
  <si>
    <t>União das freguesias de Alverca do Ribatejo e Sobralinho</t>
  </si>
  <si>
    <t>União das freguesias de Castanheira do Ribatejo e Cachoeiras</t>
  </si>
  <si>
    <t>União das freguesias de Póvoa de Santa Iria e Forte da Casa</t>
  </si>
  <si>
    <t>Amadora</t>
  </si>
  <si>
    <t>Alfragide</t>
  </si>
  <si>
    <t>Águas Livres</t>
  </si>
  <si>
    <t>Encosta do Sol</t>
  </si>
  <si>
    <t>Falagueira-Venda Nova</t>
  </si>
  <si>
    <t>Mina de Água</t>
  </si>
  <si>
    <t>Venteira</t>
  </si>
  <si>
    <t>União das freguesias de Pontinha e Famões</t>
  </si>
  <si>
    <t>União das freguesias de Póvoa de Santo Adrião e Olival Basto</t>
  </si>
  <si>
    <t>União das freguesias de Ramada e Caneças</t>
  </si>
  <si>
    <t>Alter_do_Chão</t>
  </si>
  <si>
    <t>Alter do Chão</t>
  </si>
  <si>
    <t>Chancelaria</t>
  </si>
  <si>
    <t>Seda</t>
  </si>
  <si>
    <t>Cunheira</t>
  </si>
  <si>
    <t>Arronches</t>
  </si>
  <si>
    <t>Assunção</t>
  </si>
  <si>
    <t>Esperança</t>
  </si>
  <si>
    <t>Mosteiros</t>
  </si>
  <si>
    <t>Avis</t>
  </si>
  <si>
    <t>Ervedal</t>
  </si>
  <si>
    <t>Figueira e Barros</t>
  </si>
  <si>
    <t>União das freguesias de Alcórrego e Maranhão</t>
  </si>
  <si>
    <t>União das freguesias de Benavila e Valongo</t>
  </si>
  <si>
    <t>Campo_Maior</t>
  </si>
  <si>
    <t>Nossa Senhora da Expectação</t>
  </si>
  <si>
    <t>Nossa Senhora da Graça dos Degolados</t>
  </si>
  <si>
    <t>São João Baptista</t>
  </si>
  <si>
    <t>Castelo_de_Vide</t>
  </si>
  <si>
    <t>Nossa Senhora da Graça de Póvoa e Meadas</t>
  </si>
  <si>
    <t>Santa Maria da Devesa</t>
  </si>
  <si>
    <t>Crato</t>
  </si>
  <si>
    <t>Aldeia da Mata</t>
  </si>
  <si>
    <t>Gáfete</t>
  </si>
  <si>
    <t>Monte da Pedra</t>
  </si>
  <si>
    <t>União das freguesias de Crato e Mártires, Flor da Rosa e Vale do Peso</t>
  </si>
  <si>
    <t>Elvas</t>
  </si>
  <si>
    <t>São Brás e São Lourenço</t>
  </si>
  <si>
    <t>São Vicente e Ventosa</t>
  </si>
  <si>
    <t>Assunção, Ajuda, Salvador e Santo Ildefonso</t>
  </si>
  <si>
    <t>Caia, São Pedro e Alcáçova</t>
  </si>
  <si>
    <t>União das freguesias de Barbacena e Vila Fernando</t>
  </si>
  <si>
    <t>União das freguesias de Terrugem e Vila Boim</t>
  </si>
  <si>
    <t>Fronteira</t>
  </si>
  <si>
    <t>Cabeço de Vide</t>
  </si>
  <si>
    <t>São Saturnino</t>
  </si>
  <si>
    <t>Belver</t>
  </si>
  <si>
    <t>Comenda</t>
  </si>
  <si>
    <t>Margem</t>
  </si>
  <si>
    <t>União das freguesias de Gavião e Atalaia</t>
  </si>
  <si>
    <t>Marvão</t>
  </si>
  <si>
    <t>Beirã</t>
  </si>
  <si>
    <t>Santa Maria de Marvão</t>
  </si>
  <si>
    <t>Santo António das Areias</t>
  </si>
  <si>
    <t>São Salvador da Aramenha</t>
  </si>
  <si>
    <t>Monforte</t>
  </si>
  <si>
    <t>Assumar</t>
  </si>
  <si>
    <t>Santo Aleixo</t>
  </si>
  <si>
    <t>Vaiamonte</t>
  </si>
  <si>
    <t>Nisa</t>
  </si>
  <si>
    <t>Alpalhão</t>
  </si>
  <si>
    <t>Montalvão</t>
  </si>
  <si>
    <t>Tolosa</t>
  </si>
  <si>
    <t>União das freguesias de Arez e Amieira do Tejo</t>
  </si>
  <si>
    <t>União das freguesias de Espírito Santo, Nossa Senhora da Graça e São Simão</t>
  </si>
  <si>
    <t>Ponte_de_Sor</t>
  </si>
  <si>
    <t>Galveias</t>
  </si>
  <si>
    <t>Montargil</t>
  </si>
  <si>
    <t>Foros de Arrão</t>
  </si>
  <si>
    <t>Longomel</t>
  </si>
  <si>
    <t>União das freguesias de Ponte de Sor, Tramaga e Vale de Açor</t>
  </si>
  <si>
    <t>Portalegre_Concelho</t>
  </si>
  <si>
    <t>Alagoa</t>
  </si>
  <si>
    <t>Alegrete</t>
  </si>
  <si>
    <t>Fortios</t>
  </si>
  <si>
    <t>Urra</t>
  </si>
  <si>
    <t>União das freguesias da Sé e São Lourenço</t>
  </si>
  <si>
    <t>União das freguesias de Reguengo e São Julião</t>
  </si>
  <si>
    <t>União das freguesias de Ribeira de Nisa e Carreiras</t>
  </si>
  <si>
    <t>Sousel</t>
  </si>
  <si>
    <t>Cano</t>
  </si>
  <si>
    <t>Casa Branca</t>
  </si>
  <si>
    <t>Santo Amaro</t>
  </si>
  <si>
    <t>Amarante</t>
  </si>
  <si>
    <t>Ansiães</t>
  </si>
  <si>
    <t>Candemil</t>
  </si>
  <si>
    <t>Fregim</t>
  </si>
  <si>
    <t>Fridão</t>
  </si>
  <si>
    <t>Jazente</t>
  </si>
  <si>
    <t>Lomba</t>
  </si>
  <si>
    <t>Lufrei</t>
  </si>
  <si>
    <t>Mancelos</t>
  </si>
  <si>
    <t>Padronelo</t>
  </si>
  <si>
    <t>Salvador do Monte</t>
  </si>
  <si>
    <t>Gouveia (São Simão)</t>
  </si>
  <si>
    <t>Telões</t>
  </si>
  <si>
    <t>Vila Caiz</t>
  </si>
  <si>
    <t>Vila Chã do Marão</t>
  </si>
  <si>
    <t>União das freguesias de Aboadela, Sanche e Várzea</t>
  </si>
  <si>
    <t>União das freguesias de Amarante (São Gonçalo), Madalena, Cepelos e Gatão</t>
  </si>
  <si>
    <t>União das freguesias de Bustelo, Carneiro e Carvalho de Rei</t>
  </si>
  <si>
    <t>União das freguesias de Figueiró (Santiago e Santa Cristina)</t>
  </si>
  <si>
    <t>União das freguesias de Freixo de Cima e de Baixo</t>
  </si>
  <si>
    <t>União das freguesias de Olo e Canadelo</t>
  </si>
  <si>
    <t>Vila Meã</t>
  </si>
  <si>
    <t>União das freguesias de Vila Garcia, Aboim e Chapa</t>
  </si>
  <si>
    <t>Baião</t>
  </si>
  <si>
    <t>Frende</t>
  </si>
  <si>
    <t>Gestaçô</t>
  </si>
  <si>
    <t>Gove</t>
  </si>
  <si>
    <t>Grilo</t>
  </si>
  <si>
    <t>Loivos do Monte</t>
  </si>
  <si>
    <t>Santa Marinha do Zêzere</t>
  </si>
  <si>
    <t>Valadares</t>
  </si>
  <si>
    <t>Viariz</t>
  </si>
  <si>
    <t>União das freguesias de Ancede e Ribadouro</t>
  </si>
  <si>
    <t>União das freguesias de Baião (Santa Leocádia) e Mesquinhata</t>
  </si>
  <si>
    <t>União das freguesias de Campelo e Ovil</t>
  </si>
  <si>
    <t>União das freguesias de Loivos da Ribeira e Tresouras</t>
  </si>
  <si>
    <t>União das freguesias de Santa Cruz do Douro e São Tomé de Covelas</t>
  </si>
  <si>
    <t>União das freguesias de Teixeira e Teixeiró</t>
  </si>
  <si>
    <t>Felgueiras</t>
  </si>
  <si>
    <t>Aião</t>
  </si>
  <si>
    <t>Airães</t>
  </si>
  <si>
    <t>Friande</t>
  </si>
  <si>
    <t>Idães</t>
  </si>
  <si>
    <t>Jugueiros</t>
  </si>
  <si>
    <t>Pombeiro de Ribavizela</t>
  </si>
  <si>
    <t>Refontoura</t>
  </si>
  <si>
    <t>Regilde</t>
  </si>
  <si>
    <t>Revinhade</t>
  </si>
  <si>
    <t>Sendim</t>
  </si>
  <si>
    <t>União das freguesias de Macieira da Lixa e Caramos</t>
  </si>
  <si>
    <t>União das freguesias de Margaride (Santa Eulália), Várzea, Lagares, Varziela e Moure</t>
  </si>
  <si>
    <t>União das freguesias de Pedreira, Rande e Sernande</t>
  </si>
  <si>
    <t>União das freguesias de Torrados e Sousa</t>
  </si>
  <si>
    <t>União das freguesias de Unhão e Lordelo</t>
  </si>
  <si>
    <t>União das freguesias de Vila Cova da Lixa e Borba de Godim</t>
  </si>
  <si>
    <t>União das freguesias de Vila Fria e Vizela (São Jorge)</t>
  </si>
  <si>
    <t>União das freguesias de Vila Verde e Santão</t>
  </si>
  <si>
    <t>Gondomar</t>
  </si>
  <si>
    <t>Rio Tinto</t>
  </si>
  <si>
    <t>Baguim do Monte (Rio Tinto)</t>
  </si>
  <si>
    <t>União das freguesias de Fânzeres e São Pedro da Cova</t>
  </si>
  <si>
    <t>União das freguesias de Foz do Sousa e Covelo</t>
  </si>
  <si>
    <t>União das freguesias de Gondomar (São Cosme), Valbom e Jovim</t>
  </si>
  <si>
    <t>União das freguesias de Melres e Medas</t>
  </si>
  <si>
    <t>Lousada</t>
  </si>
  <si>
    <t>Aveleda</t>
  </si>
  <si>
    <t>Caíde de Rei</t>
  </si>
  <si>
    <t>Lodares</t>
  </si>
  <si>
    <t>Macieira</t>
  </si>
  <si>
    <t>Meinedo</t>
  </si>
  <si>
    <t>Nevogilde</t>
  </si>
  <si>
    <t>Sousela</t>
  </si>
  <si>
    <t>Torno</t>
  </si>
  <si>
    <t>Vilar do Torno e Alentém</t>
  </si>
  <si>
    <t>União das freguesias de Cernadelo e Lousada (São Miguel e Santa Margarida)</t>
  </si>
  <si>
    <t>União das freguesias de Cristelos, Boim e Ordem</t>
  </si>
  <si>
    <t>União das freguesias de Figueiras e Covas</t>
  </si>
  <si>
    <t>União das freguesias de Lustosa e Barrosas (Santo Estêvão)</t>
  </si>
  <si>
    <t>União das freguesias de Nespereira e Casais</t>
  </si>
  <si>
    <t>União das freguesias de Silvares, Pias, Nogueira e Alvarenga</t>
  </si>
  <si>
    <t>Maia</t>
  </si>
  <si>
    <t>Águas Santas</t>
  </si>
  <si>
    <t>Folgosa</t>
  </si>
  <si>
    <t>Milheirós</t>
  </si>
  <si>
    <t>Moreira</t>
  </si>
  <si>
    <t>São Pedro Fins</t>
  </si>
  <si>
    <t>Vila Nova da Telha</t>
  </si>
  <si>
    <t>Pedrouços</t>
  </si>
  <si>
    <t>Castêlo da Maia</t>
  </si>
  <si>
    <t>Cidade da Maia</t>
  </si>
  <si>
    <t>Nogueira e Silva Escura</t>
  </si>
  <si>
    <t>Marco_de_Canaveses</t>
  </si>
  <si>
    <t>Banho e Carvalhosa</t>
  </si>
  <si>
    <t>Constance</t>
  </si>
  <si>
    <t>Soalhães</t>
  </si>
  <si>
    <t>Sobretâmega</t>
  </si>
  <si>
    <t>Tabuado</t>
  </si>
  <si>
    <t>Vila Boa do Bispo</t>
  </si>
  <si>
    <t>Alpendorada, Várzea e Torrão</t>
  </si>
  <si>
    <t>Avessadas e Rosém</t>
  </si>
  <si>
    <t>Bem Viver</t>
  </si>
  <si>
    <t>Santo Isidoro e Livração</t>
  </si>
  <si>
    <t>Marco</t>
  </si>
  <si>
    <t>Paredes de Viadores e Manhuncelos</t>
  </si>
  <si>
    <t>Penha Longa e Paços de Gaiolo</t>
  </si>
  <si>
    <t>Sande e São Lourenço do Douro</t>
  </si>
  <si>
    <t>Várzea, Aliviada e Folhada</t>
  </si>
  <si>
    <t>Vila Boa de Quires e Maureles</t>
  </si>
  <si>
    <t>Matosinhos</t>
  </si>
  <si>
    <t>União das freguesias de Custóias, Leça do Balio e Guifões</t>
  </si>
  <si>
    <t>União das freguesias de Matosinhos e Leça da Palmeira</t>
  </si>
  <si>
    <t>União das freguesias de Perafita, Lavra e Santa Cruz do Bispo</t>
  </si>
  <si>
    <t>União das freguesias de São Mamede de Infesta e Senhora da Hora</t>
  </si>
  <si>
    <t>Paços_de_Ferreira</t>
  </si>
  <si>
    <t>Carvalhosa</t>
  </si>
  <si>
    <t>Eiriz</t>
  </si>
  <si>
    <t>Figueiró</t>
  </si>
  <si>
    <t>Freamunde</t>
  </si>
  <si>
    <t>Meixomil</t>
  </si>
  <si>
    <t>Penamaior</t>
  </si>
  <si>
    <t>Raimonda</t>
  </si>
  <si>
    <t>Seroa</t>
  </si>
  <si>
    <t>Frazão Arreigada</t>
  </si>
  <si>
    <t>Paços de Ferreira</t>
  </si>
  <si>
    <t>Sanfins Lamoso Codessos</t>
  </si>
  <si>
    <t>Paredes</t>
  </si>
  <si>
    <t>Aguiar de Sousa</t>
  </si>
  <si>
    <t>Astromil</t>
  </si>
  <si>
    <t>Baltar</t>
  </si>
  <si>
    <t>Beire</t>
  </si>
  <si>
    <t>Cete</t>
  </si>
  <si>
    <t>Gandra</t>
  </si>
  <si>
    <t>Parada de Todeia</t>
  </si>
  <si>
    <t>Rebordosa</t>
  </si>
  <si>
    <t>Recarei</t>
  </si>
  <si>
    <t>Sobreira</t>
  </si>
  <si>
    <t>Sobrosa</t>
  </si>
  <si>
    <t>Vandoma</t>
  </si>
  <si>
    <t>Penafiel</t>
  </si>
  <si>
    <t>Abragão</t>
  </si>
  <si>
    <t>Boelhe</t>
  </si>
  <si>
    <t>Bustelo</t>
  </si>
  <si>
    <t>Cabeça Santa</t>
  </si>
  <si>
    <t>Canelas</t>
  </si>
  <si>
    <t>Capela</t>
  </si>
  <si>
    <t>Croca</t>
  </si>
  <si>
    <t>Eja</t>
  </si>
  <si>
    <t>Fonte Arcada</t>
  </si>
  <si>
    <t>Irivo</t>
  </si>
  <si>
    <t>Oldrões</t>
  </si>
  <si>
    <t>Paço de Sousa</t>
  </si>
  <si>
    <t>Perozelo</t>
  </si>
  <si>
    <t>Rans</t>
  </si>
  <si>
    <t>Recezinhos (São Mamede)</t>
  </si>
  <si>
    <t>Recezinhos (São Martinho)</t>
  </si>
  <si>
    <t>Sebolido</t>
  </si>
  <si>
    <t>Valpedre</t>
  </si>
  <si>
    <t>Rio Mau</t>
  </si>
  <si>
    <t>Luzim e Vila Cova</t>
  </si>
  <si>
    <t>Guilhufe e Urrô</t>
  </si>
  <si>
    <t>Lagares e Figueira</t>
  </si>
  <si>
    <t>Termas de São Vicente</t>
  </si>
  <si>
    <t>Porto_Concelho</t>
  </si>
  <si>
    <t>Bonfim</t>
  </si>
  <si>
    <t>Campanhã</t>
  </si>
  <si>
    <t>Ramalde</t>
  </si>
  <si>
    <t>União das freguesias de Aldoar, Foz do Douro e Nevogilde</t>
  </si>
  <si>
    <t>União das freguesias de Cedofeita, Santo Ildefonso, Sé, Miragaia, São Nicolau e Vitória</t>
  </si>
  <si>
    <t>União das freguesias de Lordelo do Ouro e Massarelos</t>
  </si>
  <si>
    <t>Póvoa_de_Varzim</t>
  </si>
  <si>
    <t>Balazar</t>
  </si>
  <si>
    <t>Estela</t>
  </si>
  <si>
    <t>Laundos</t>
  </si>
  <si>
    <t>Rates</t>
  </si>
  <si>
    <t>União das freguesias de Aver-o-Mar, Amorim e Terroso</t>
  </si>
  <si>
    <t>União das freguesias de Aguçadoura e Navais</t>
  </si>
  <si>
    <t>União das freguesias da Póvoa de Varzim, Beiriz e Argivai</t>
  </si>
  <si>
    <t>Santo_Tirso</t>
  </si>
  <si>
    <t>Agrela</t>
  </si>
  <si>
    <t>Água Longa</t>
  </si>
  <si>
    <t>Aves</t>
  </si>
  <si>
    <t>Monte Córdova</t>
  </si>
  <si>
    <t>Rebordões</t>
  </si>
  <si>
    <t>Reguenga</t>
  </si>
  <si>
    <t>Negrelos (São Tomé)</t>
  </si>
  <si>
    <t>Vilarinho</t>
  </si>
  <si>
    <t>União das freguesias de Areias, Sequeiró, Lama e Palmeira</t>
  </si>
  <si>
    <t>Vila Nova do Campo</t>
  </si>
  <si>
    <t>União das freguesias de Carreira e Refojos de Riba de Ave</t>
  </si>
  <si>
    <t>União das freguesias de Lamelas e Guimarei</t>
  </si>
  <si>
    <t>União das freguesias de Santo Tirso, Couto (Santa Cristina e São Miguel) e Burgães</t>
  </si>
  <si>
    <t>Valongo</t>
  </si>
  <si>
    <t>Alfena</t>
  </si>
  <si>
    <t>Ermesinde</t>
  </si>
  <si>
    <t>União das freguesias de Campo e Sobrado</t>
  </si>
  <si>
    <t>Vila_do_Conde</t>
  </si>
  <si>
    <t>Árvore</t>
  </si>
  <si>
    <t>Azurara</t>
  </si>
  <si>
    <t>Fajozes</t>
  </si>
  <si>
    <t>Gião</t>
  </si>
  <si>
    <t>Guilhabreu</t>
  </si>
  <si>
    <t>Labruge</t>
  </si>
  <si>
    <t>Macieira da Maia</t>
  </si>
  <si>
    <t>Mindelo</t>
  </si>
  <si>
    <t>Modivas</t>
  </si>
  <si>
    <t>Vila do Conde</t>
  </si>
  <si>
    <t>Vilar de Pinheiro</t>
  </si>
  <si>
    <t>União das freguesias de Bagunte, Ferreiró, Outeiro Maior e Parada</t>
  </si>
  <si>
    <t>União das freguesias de Fornelo e Vairão</t>
  </si>
  <si>
    <t>União das freguesias de Malta e Canidelo</t>
  </si>
  <si>
    <t>União das freguesias de Retorta e Tougues</t>
  </si>
  <si>
    <t>União das freguesias de Rio Mau e Arcos</t>
  </si>
  <si>
    <t>União das freguesias de Touguinha e Touguinhó</t>
  </si>
  <si>
    <t>União das freguesias de Vilar e Mosteiró</t>
  </si>
  <si>
    <t>Vila_Nova_de_Gaia</t>
  </si>
  <si>
    <t>Avintes</t>
  </si>
  <si>
    <t>Canidelo</t>
  </si>
  <si>
    <t>Madalena</t>
  </si>
  <si>
    <t>Foz do Douro</t>
  </si>
  <si>
    <t>São Félix da Marinha</t>
  </si>
  <si>
    <t>Vilar de Andorinho</t>
  </si>
  <si>
    <t>União das freguesias de Grijó e Sermonde</t>
  </si>
  <si>
    <t>União das freguesias de Gulpilhares e Valadares</t>
  </si>
  <si>
    <t>União das freguesias de Mafamude e Vilar do Paraíso</t>
  </si>
  <si>
    <t>União das freguesias de Pedroso e Seixezelo</t>
  </si>
  <si>
    <t>União das freguesias de Sandim, Olival, Lever e Crestuma</t>
  </si>
  <si>
    <t>União das freguesias de Santa Marinha e São Pedro da Afurada</t>
  </si>
  <si>
    <t>União das freguesias de Serzedo e Perosinho</t>
  </si>
  <si>
    <t>Trofa</t>
  </si>
  <si>
    <t>Muro</t>
  </si>
  <si>
    <t>União das freguesias de Alvarelhos e Guidões</t>
  </si>
  <si>
    <t>União das freguesias de Bougado (São Martinho e Santiago)</t>
  </si>
  <si>
    <t>União das freguesias de Coronado (São Romão e São Mamede)</t>
  </si>
  <si>
    <t>Abrantes</t>
  </si>
  <si>
    <t>Martinchel</t>
  </si>
  <si>
    <t>Mouriscas</t>
  </si>
  <si>
    <t>Pego</t>
  </si>
  <si>
    <t>Tramagal</t>
  </si>
  <si>
    <t>Fontes</t>
  </si>
  <si>
    <t>União das freguesias de Abrantes (São Vicente e São João) e Alferrarede</t>
  </si>
  <si>
    <t>União das freguesias de Aldeia do Mato e Souto</t>
  </si>
  <si>
    <t>União das freguesias de Alvega e Concavada</t>
  </si>
  <si>
    <t>União das freguesias de São Facundo e Vale das Mós</t>
  </si>
  <si>
    <t>União das freguesias de São Miguel do Rio Torto e Rossio ao Sul do Tejo</t>
  </si>
  <si>
    <t>Alcanena</t>
  </si>
  <si>
    <t>Bugalhos</t>
  </si>
  <si>
    <t>Minde</t>
  </si>
  <si>
    <t>Moitas Venda</t>
  </si>
  <si>
    <t>Monsanto</t>
  </si>
  <si>
    <t>Serra de Santo António</t>
  </si>
  <si>
    <t>União das freguesias de Alcanena e Vila Moreira</t>
  </si>
  <si>
    <t>União das freguesias de Malhou, Louriceira e Espinheiro</t>
  </si>
  <si>
    <t>Almeirim</t>
  </si>
  <si>
    <t>Benfica do Ribatejo</t>
  </si>
  <si>
    <t>Fazendas de Almeirim</t>
  </si>
  <si>
    <t>Raposa</t>
  </si>
  <si>
    <t>Alpiarça</t>
  </si>
  <si>
    <t>Benavente</t>
  </si>
  <si>
    <t>Samora Correia</t>
  </si>
  <si>
    <t>Santo Estêvão</t>
  </si>
  <si>
    <t>Barrosa</t>
  </si>
  <si>
    <t>Cartaxo</t>
  </si>
  <si>
    <t>Pontével</t>
  </si>
  <si>
    <t>Valada</t>
  </si>
  <si>
    <t>Vila Chã de Ourique</t>
  </si>
  <si>
    <t>Vale da Pedra</t>
  </si>
  <si>
    <t>União das freguesias do Cartaxo e Vale da Pinta</t>
  </si>
  <si>
    <t>União das freguesias de Ereira e Lapa</t>
  </si>
  <si>
    <t>Chamusca</t>
  </si>
  <si>
    <t>Ulme</t>
  </si>
  <si>
    <t>Vale de Cavalos</t>
  </si>
  <si>
    <t>Carregueira</t>
  </si>
  <si>
    <t>União das freguesias da Chamusca e Pinheiro Grande</t>
  </si>
  <si>
    <t>União das freguesias de Parreira e Chouto</t>
  </si>
  <si>
    <t>Constância</t>
  </si>
  <si>
    <t>Montalvo</t>
  </si>
  <si>
    <t>Santa Margarida da Coutada</t>
  </si>
  <si>
    <t>Coruche</t>
  </si>
  <si>
    <t>Couço</t>
  </si>
  <si>
    <t>São José da Lamarosa</t>
  </si>
  <si>
    <t>Biscainho</t>
  </si>
  <si>
    <t>Santana do Mato</t>
  </si>
  <si>
    <t>União das freguesias de Coruche, Fajarda e Erra</t>
  </si>
  <si>
    <t>Entroncamento</t>
  </si>
  <si>
    <t>Nossa Senhora de Fátima</t>
  </si>
  <si>
    <t>Ferreira_do_Zêzere</t>
  </si>
  <si>
    <t>Bêco</t>
  </si>
  <si>
    <t>Chãos</t>
  </si>
  <si>
    <t>Ferreira do Zêzere</t>
  </si>
  <si>
    <t>Igreja Nova do Sobral</t>
  </si>
  <si>
    <t>Nossa Senhora do Pranto</t>
  </si>
  <si>
    <t>União das freguesias de Areias e Pias</t>
  </si>
  <si>
    <t>Golegã</t>
  </si>
  <si>
    <t>Azinhaga</t>
  </si>
  <si>
    <t>Pombalinho</t>
  </si>
  <si>
    <t>Mação</t>
  </si>
  <si>
    <t>Amêndoa</t>
  </si>
  <si>
    <t>Cardigos</t>
  </si>
  <si>
    <t>Carvoeiro</t>
  </si>
  <si>
    <t>Envendos</t>
  </si>
  <si>
    <t>Ortiga</t>
  </si>
  <si>
    <t>União das freguesias de Mação, Penhascoso e Aboboreira</t>
  </si>
  <si>
    <t>Rio_Maior</t>
  </si>
  <si>
    <t>Alcobertas</t>
  </si>
  <si>
    <t>Arrouquelas</t>
  </si>
  <si>
    <t>Fráguas</t>
  </si>
  <si>
    <t>Rio Maior</t>
  </si>
  <si>
    <t>Asseiceira</t>
  </si>
  <si>
    <t>São Sebastião</t>
  </si>
  <si>
    <t>União das freguesias de Azambujeira e Malaqueijo</t>
  </si>
  <si>
    <t>União das freguesias de Marmeleira e Assentiz</t>
  </si>
  <si>
    <t>União das freguesias de Outeiro da Cortiçada e Arruda dos Pisões</t>
  </si>
  <si>
    <t>União das freguesias de São João da Ribeira e Ribeira de São João</t>
  </si>
  <si>
    <t>Salvaterra_de_Magos</t>
  </si>
  <si>
    <t>Marinhais</t>
  </si>
  <si>
    <t>Muge</t>
  </si>
  <si>
    <t>União das freguesias de Glória do Ribatejo e Granho</t>
  </si>
  <si>
    <t>União das freguesias de Salvaterra de Magos e Foros de Salvaterra</t>
  </si>
  <si>
    <t>Santarém_Concelho</t>
  </si>
  <si>
    <t>Abitureiras</t>
  </si>
  <si>
    <t>Abrã</t>
  </si>
  <si>
    <t>Alcanede</t>
  </si>
  <si>
    <t>Alcanhões</t>
  </si>
  <si>
    <t>Amiais de Baixo</t>
  </si>
  <si>
    <t>Arneiro das Milhariças</t>
  </si>
  <si>
    <t>Moçarria</t>
  </si>
  <si>
    <t>Pernes</t>
  </si>
  <si>
    <t>Póvoa da Isenta</t>
  </si>
  <si>
    <t>Vale de Santarém</t>
  </si>
  <si>
    <t>Gançaria</t>
  </si>
  <si>
    <t>União das freguesias de Achete, Azoia de Baixo e Póvoa de Santarém</t>
  </si>
  <si>
    <t>União das freguesias de Azoia de Cima e Tremês</t>
  </si>
  <si>
    <t>União das freguesias de Casével e Vaqueiros</t>
  </si>
  <si>
    <t>União das freguesias de Romeira e Várzea</t>
  </si>
  <si>
    <t>União de freguesias da cidade de Santarém</t>
  </si>
  <si>
    <t>União das freguesias de São Vicente do Paul e Vale de Figueira</t>
  </si>
  <si>
    <t>Sardoal</t>
  </si>
  <si>
    <t>Alcaravela</t>
  </si>
  <si>
    <t>Santiago de Montalegre</t>
  </si>
  <si>
    <t>Valhascos</t>
  </si>
  <si>
    <t>Tomar</t>
  </si>
  <si>
    <t>Carregueiros</t>
  </si>
  <si>
    <t>Olalhas</t>
  </si>
  <si>
    <t>Paialvo</t>
  </si>
  <si>
    <t>São Pedro de Tomar</t>
  </si>
  <si>
    <t>Sabacheira</t>
  </si>
  <si>
    <t>União das freguesias de Além da Ribeira e Pedreira</t>
  </si>
  <si>
    <t>União das freguesias de Casais e Alviobeira</t>
  </si>
  <si>
    <t>União das freguesias de Madalena e Beselga</t>
  </si>
  <si>
    <t>União das freguesias de Serra e Junceira</t>
  </si>
  <si>
    <t>União das freguesias de Tomar (São João Baptista) e Santa Maria dos Olivais</t>
  </si>
  <si>
    <t>Torres_Novas</t>
  </si>
  <si>
    <t>Assentiz</t>
  </si>
  <si>
    <t>Riachos</t>
  </si>
  <si>
    <t>Zibreira</t>
  </si>
  <si>
    <t>Meia Via</t>
  </si>
  <si>
    <t>União das freguesias de Brogueira, Parceiros de Igreja e Alcorochel</t>
  </si>
  <si>
    <t>União das freguesias de Olaia e Paço</t>
  </si>
  <si>
    <t>União das freguesias de Torres Novas (Santa Maria, Salvador e Santiago)</t>
  </si>
  <si>
    <t>União das freguesias de Torres Novas (São Pedro), Lapas e Ribeira Branca</t>
  </si>
  <si>
    <t>Vila_Nova_da_Barquinha</t>
  </si>
  <si>
    <t>Atalaia</t>
  </si>
  <si>
    <t>Praia do Ribatejo</t>
  </si>
  <si>
    <t>Tancos</t>
  </si>
  <si>
    <t>Vila Nova da Barquinha</t>
  </si>
  <si>
    <t>Ourém</t>
  </si>
  <si>
    <t>Alburitel</t>
  </si>
  <si>
    <t>Atouguia</t>
  </si>
  <si>
    <t>Caxarias</t>
  </si>
  <si>
    <t>Espite</t>
  </si>
  <si>
    <t>Fátima</t>
  </si>
  <si>
    <t>Nossa Senhora das Misericórdias</t>
  </si>
  <si>
    <t>Seiça</t>
  </si>
  <si>
    <t>Urqueira</t>
  </si>
  <si>
    <t>Nossa Senhora da Piedade</t>
  </si>
  <si>
    <t>União das freguesias de Freixianda, Ribeira do Fárrio e Formigais</t>
  </si>
  <si>
    <t>União das freguesias de Gondemaria e Olival</t>
  </si>
  <si>
    <t>União das freguesias de Matas e Cercal</t>
  </si>
  <si>
    <t>União das freguesias de Rio de Couros e Casal dos Bernardos</t>
  </si>
  <si>
    <t>Alcácer_do_Sal</t>
  </si>
  <si>
    <t>Torrão</t>
  </si>
  <si>
    <t>São Martinho</t>
  </si>
  <si>
    <t>Comporta</t>
  </si>
  <si>
    <t>União das freguesias de Alcácer do Sal (Santa Maria do Castelo e Santiago) e Santa Susana</t>
  </si>
  <si>
    <t>Alcochete</t>
  </si>
  <si>
    <t>Samouco</t>
  </si>
  <si>
    <t>São Francisco</t>
  </si>
  <si>
    <t>Almada</t>
  </si>
  <si>
    <t>Costa da Caparica</t>
  </si>
  <si>
    <t>União das freguesias de Almada, Cova da Piedade, Pragal e Cacilhas</t>
  </si>
  <si>
    <t>União das freguesias de Caparica e Trafaria</t>
  </si>
  <si>
    <t>União das freguesias de Charneca de Caparica e Sobreda</t>
  </si>
  <si>
    <t>União das freguesias de Laranjeiro e Feijó</t>
  </si>
  <si>
    <t>Barreiro</t>
  </si>
  <si>
    <t>Santo António da Charneca</t>
  </si>
  <si>
    <t>União das freguesias de Alto do Seixalinho, Santo André e Verderena</t>
  </si>
  <si>
    <t>União das freguesias de Barreiro e Lavradio</t>
  </si>
  <si>
    <t>União das freguesias de Palhais e Coina</t>
  </si>
  <si>
    <t>Grândola</t>
  </si>
  <si>
    <t>Azinheira dos Barros e São Mamede do Sádão</t>
  </si>
  <si>
    <t>Melides</t>
  </si>
  <si>
    <t>União das freguesias de Grândola e Santa Margarida da Serra</t>
  </si>
  <si>
    <t>Alhos Vedros</t>
  </si>
  <si>
    <t>União das freguesias de Baixa da Banheira e Vale da Amoreira</t>
  </si>
  <si>
    <t>União das freguesias de Gaio-Rosário e Sarilhos Pequenos</t>
  </si>
  <si>
    <t>Montijo</t>
  </si>
  <si>
    <t>Canha</t>
  </si>
  <si>
    <t>Sarilhos Grandes</t>
  </si>
  <si>
    <t>União das freguesias de Atalaia e Alto Estanqueiro-Jardia</t>
  </si>
  <si>
    <t>União das freguesias de Montijo e Afonsoeiro</t>
  </si>
  <si>
    <t>União das freguesias de Pegões</t>
  </si>
  <si>
    <t>Palmela</t>
  </si>
  <si>
    <t>Pinhal Novo</t>
  </si>
  <si>
    <t>Quinta do Anjo</t>
  </si>
  <si>
    <t>União das freguesias de Poceirão e Marateca</t>
  </si>
  <si>
    <t>Santiago_do_Cacém</t>
  </si>
  <si>
    <t>Abela</t>
  </si>
  <si>
    <t>Cercal</t>
  </si>
  <si>
    <t>Ermidas-Sado</t>
  </si>
  <si>
    <t>Santo André</t>
  </si>
  <si>
    <t>São Francisco da Serra</t>
  </si>
  <si>
    <t>União das freguesias de Santiago do Cacém, Santa Cruz e São Bartolomeu da Serra</t>
  </si>
  <si>
    <t>União das freguesias de São Domingos e Vale de Água</t>
  </si>
  <si>
    <t>Seixal</t>
  </si>
  <si>
    <t>Amora</t>
  </si>
  <si>
    <t>Corroios</t>
  </si>
  <si>
    <t>Fernão Ferro</t>
  </si>
  <si>
    <t>União das freguesias do Seixal, Arrentela e Aldeia de Paio Pires</t>
  </si>
  <si>
    <t>Sesimbra</t>
  </si>
  <si>
    <t>Sesimbra (Castelo)</t>
  </si>
  <si>
    <t>Sesimbra (Santiago)</t>
  </si>
  <si>
    <t>Quinta do Conde</t>
  </si>
  <si>
    <t>Setúbal_Concelho</t>
  </si>
  <si>
    <t>Setúbal (São Sebastião)</t>
  </si>
  <si>
    <t>Gâmbia-Pontes-Alto da Guerra</t>
  </si>
  <si>
    <t>Sado</t>
  </si>
  <si>
    <t>União das freguesias de Azeitão (São Lourenço e São Simão)</t>
  </si>
  <si>
    <t>União das freguesias de Setúbal (São Julião, Nossa Senhora da Anunciada e Santa Maria da Graça)</t>
  </si>
  <si>
    <t>Sines</t>
  </si>
  <si>
    <t>Porto Covo</t>
  </si>
  <si>
    <t>Viana_do_Castelo</t>
  </si>
  <si>
    <t>Arcos_de_Valdevez</t>
  </si>
  <si>
    <t>Aboim das Choças</t>
  </si>
  <si>
    <t>Aguiã</t>
  </si>
  <si>
    <t>Ázere</t>
  </si>
  <si>
    <t>Cabana Maior</t>
  </si>
  <si>
    <t>Cabreiro</t>
  </si>
  <si>
    <t>Cendufe</t>
  </si>
  <si>
    <t>Couto</t>
  </si>
  <si>
    <t>Gavieira</t>
  </si>
  <si>
    <t>Miranda</t>
  </si>
  <si>
    <t>Monte Redondo</t>
  </si>
  <si>
    <t>Paçô</t>
  </si>
  <si>
    <t>Padroso</t>
  </si>
  <si>
    <t>Prozelo</t>
  </si>
  <si>
    <t>Rio Frio</t>
  </si>
  <si>
    <t>Sabadim</t>
  </si>
  <si>
    <t>Jolda (São Paio)</t>
  </si>
  <si>
    <t>Senharei</t>
  </si>
  <si>
    <t>Sistelo</t>
  </si>
  <si>
    <t>Soajo</t>
  </si>
  <si>
    <t>Vale</t>
  </si>
  <si>
    <t>União das freguesias de Alvora e Loureda</t>
  </si>
  <si>
    <t>União das freguesias de Arcos de Valdevez (São Paio) e Giela</t>
  </si>
  <si>
    <t>União das freguesias de Arcos de Valdevez (Salvador), Vila Fonche e Parada</t>
  </si>
  <si>
    <t>União das freguesias de Eiras e Mei</t>
  </si>
  <si>
    <t>União das freguesias de Grade e Carralcova</t>
  </si>
  <si>
    <t>União das freguesias de Guilhadeses e Santar</t>
  </si>
  <si>
    <t>União das freguesias de Jolda (Madalena) e Rio Cabrão</t>
  </si>
  <si>
    <t>União das freguesias de Padreiro (Salvador e Santa Cristina)</t>
  </si>
  <si>
    <t>União das freguesias de Portela e Extremo</t>
  </si>
  <si>
    <t>União das freguesias de São Jorge e Ermelo</t>
  </si>
  <si>
    <t>União das freguesias de Souto e Tabaçô</t>
  </si>
  <si>
    <t>União das freguesias de Távora (Santa Maria e São Vicente)</t>
  </si>
  <si>
    <t>União das freguesias de Vilela, São Cosme e São Damião e Sá</t>
  </si>
  <si>
    <t>Caminha</t>
  </si>
  <si>
    <t>Âncora</t>
  </si>
  <si>
    <t>Argela</t>
  </si>
  <si>
    <t>Dem</t>
  </si>
  <si>
    <t>Lanhelas</t>
  </si>
  <si>
    <t>Riba de Âncora</t>
  </si>
  <si>
    <t>Vila Praia de Âncora</t>
  </si>
  <si>
    <t>Vilar de Mouros</t>
  </si>
  <si>
    <t>Vile</t>
  </si>
  <si>
    <t>União das freguesias de Arga (Baixo, Cima e São João)</t>
  </si>
  <si>
    <t>União das freguesias de Caminha (Matriz) e Vilarelho</t>
  </si>
  <si>
    <t>União das freguesias de Gondar e Orbacém</t>
  </si>
  <si>
    <t>União das freguesias de Moledo e Cristelo</t>
  </si>
  <si>
    <t>União das freguesias de Venade e Azevedo</t>
  </si>
  <si>
    <t>Melgaço</t>
  </si>
  <si>
    <t>Alvaredo</t>
  </si>
  <si>
    <t>Cousso</t>
  </si>
  <si>
    <t>Cristoval</t>
  </si>
  <si>
    <t>Gave</t>
  </si>
  <si>
    <t>Penso</t>
  </si>
  <si>
    <t>União das freguesias de Castro Laboreiro e Lamas de Mouro</t>
  </si>
  <si>
    <t>União das freguesias de Chaviães e Paços</t>
  </si>
  <si>
    <t>União das freguesias de Parada do Monte e Cubalhão</t>
  </si>
  <si>
    <t>União das freguesias de Prado e Remoães</t>
  </si>
  <si>
    <t>União das freguesias de Vila e Roussas</t>
  </si>
  <si>
    <t>Monção</t>
  </si>
  <si>
    <t>Abedim</t>
  </si>
  <si>
    <t>Barbeita</t>
  </si>
  <si>
    <t>Barroças e Taias</t>
  </si>
  <si>
    <t>Bela</t>
  </si>
  <si>
    <t>Lara</t>
  </si>
  <si>
    <t>Longos Vales</t>
  </si>
  <si>
    <t>Merufe</t>
  </si>
  <si>
    <t>Pinheiros</t>
  </si>
  <si>
    <t>Podame</t>
  </si>
  <si>
    <t>Portela</t>
  </si>
  <si>
    <t>Riba de Mouro</t>
  </si>
  <si>
    <t>Segude</t>
  </si>
  <si>
    <t>Tangil</t>
  </si>
  <si>
    <t>Trute</t>
  </si>
  <si>
    <t>União das freguesias de Anhões e Luzio</t>
  </si>
  <si>
    <t>União das freguesias de Ceivães e Badim</t>
  </si>
  <si>
    <t>União das freguesias de Mazedo e Cortes</t>
  </si>
  <si>
    <t>União das freguesias de Messegães, Valadares e Sá</t>
  </si>
  <si>
    <t>União das freguesias de Monção e Troviscoso</t>
  </si>
  <si>
    <t>União das freguesias de Sago, Lordelo e Parada</t>
  </si>
  <si>
    <t>União das freguesias de Troporiz e Lapela</t>
  </si>
  <si>
    <t>Paredes_de_Coura</t>
  </si>
  <si>
    <t>Agualonga</t>
  </si>
  <si>
    <t>Coura</t>
  </si>
  <si>
    <t>Cunha</t>
  </si>
  <si>
    <t>Infesta</t>
  </si>
  <si>
    <t>Padornelo</t>
  </si>
  <si>
    <t>Parada</t>
  </si>
  <si>
    <t>Romarigães</t>
  </si>
  <si>
    <t>Rubiães</t>
  </si>
  <si>
    <t>Vascões</t>
  </si>
  <si>
    <t>União das freguesias de Bico e Cristelo</t>
  </si>
  <si>
    <t>União das freguesias de Cossourado e Linhares</t>
  </si>
  <si>
    <t>União das freguesias de Formariz e Ferreira</t>
  </si>
  <si>
    <t>União das freguesias de Insalde e Porreiras</t>
  </si>
  <si>
    <t>União das freguesias de Paredes de Coura e Resende</t>
  </si>
  <si>
    <t>Ponte_da_Barca</t>
  </si>
  <si>
    <t>Azias</t>
  </si>
  <si>
    <t>Boivães</t>
  </si>
  <si>
    <t>Bravães</t>
  </si>
  <si>
    <t>Britelo</t>
  </si>
  <si>
    <t>Cuide de Vila Verde</t>
  </si>
  <si>
    <t>Lavradas</t>
  </si>
  <si>
    <t>Lindoso</t>
  </si>
  <si>
    <t>Sampriz</t>
  </si>
  <si>
    <t>Vade (São Pedro)</t>
  </si>
  <si>
    <t>Vade (São Tomé)</t>
  </si>
  <si>
    <t>União das freguesias de Crasto, Ruivos e Grovelas</t>
  </si>
  <si>
    <t>União das freguesias de Entre Ambos-os-Rios, Ermida e Germil</t>
  </si>
  <si>
    <t>União das freguesias de Ponte da Barca, Vila Nova de Muía e Paço Vedro de Magalhães</t>
  </si>
  <si>
    <t>União das freguesias de Touvedo (São Lourenço e Salvador)</t>
  </si>
  <si>
    <t>União das freguesias de Vila Chã (São João Baptista e Santiago)</t>
  </si>
  <si>
    <t>Ponte_de_Lima</t>
  </si>
  <si>
    <t>Anais</t>
  </si>
  <si>
    <t>São Pedro d'Arcos</t>
  </si>
  <si>
    <t>Beiral do Lima</t>
  </si>
  <si>
    <t>Bertiandos</t>
  </si>
  <si>
    <t>Boalhosa</t>
  </si>
  <si>
    <t>Brandara</t>
  </si>
  <si>
    <t>Calheiros</t>
  </si>
  <si>
    <t>Calvelo</t>
  </si>
  <si>
    <t>Correlhã</t>
  </si>
  <si>
    <t>Facha</t>
  </si>
  <si>
    <t>Feitosa</t>
  </si>
  <si>
    <t>Fontão</t>
  </si>
  <si>
    <t>Friastelas</t>
  </si>
  <si>
    <t>Gemieira</t>
  </si>
  <si>
    <t>Gondufe</t>
  </si>
  <si>
    <t>Labruja</t>
  </si>
  <si>
    <t>Refóios do Lima</t>
  </si>
  <si>
    <t>Sá</t>
  </si>
  <si>
    <t>Santa Cruz do Lima</t>
  </si>
  <si>
    <t>Rebordões (Santa Maria)</t>
  </si>
  <si>
    <t>Seara</t>
  </si>
  <si>
    <t>Serdedelo</t>
  </si>
  <si>
    <t>Rebordões (Souto)</t>
  </si>
  <si>
    <t>Vitorino das Donas</t>
  </si>
  <si>
    <t>Arca e Ponte de Lima</t>
  </si>
  <si>
    <t>Ardegão, Freixo e Mato</t>
  </si>
  <si>
    <t>Associação de freguesias do Vale do Neiva</t>
  </si>
  <si>
    <t>Bárrio e Cepões</t>
  </si>
  <si>
    <t>Cabaços e Fojo Lobal</t>
  </si>
  <si>
    <t>Cabração e Moreira do Lima</t>
  </si>
  <si>
    <t>Fornelos e Queijada</t>
  </si>
  <si>
    <t>Labrujó, Rendufe e Vilar do Monte</t>
  </si>
  <si>
    <t>Navió e Vitorino dos Piães</t>
  </si>
  <si>
    <t>Valença</t>
  </si>
  <si>
    <t>Boivão</t>
  </si>
  <si>
    <t>Cerdal</t>
  </si>
  <si>
    <t>Fontoura</t>
  </si>
  <si>
    <t>Friestas</t>
  </si>
  <si>
    <t>Ganfei</t>
  </si>
  <si>
    <t>São Pedro da Torre</t>
  </si>
  <si>
    <t>Verdoejo</t>
  </si>
  <si>
    <t>União das freguesias de Gandra e Taião</t>
  </si>
  <si>
    <t>União das freguesias de Gondomil e Sanfins</t>
  </si>
  <si>
    <t>União das freguesias de São Julião e Silva</t>
  </si>
  <si>
    <t>União das freguesias de Valença, Cristelo Covo e Arão</t>
  </si>
  <si>
    <t>Viana_do_Castelo_Concelho</t>
  </si>
  <si>
    <t>Afife</t>
  </si>
  <si>
    <t>Alvarães</t>
  </si>
  <si>
    <t>Amonde</t>
  </si>
  <si>
    <t>Anha</t>
  </si>
  <si>
    <t>Areosa</t>
  </si>
  <si>
    <t>Carreço</t>
  </si>
  <si>
    <t>Castelo do Neiva</t>
  </si>
  <si>
    <t>Darque</t>
  </si>
  <si>
    <t>Freixieiro de Soutelo</t>
  </si>
  <si>
    <t>Lanheses</t>
  </si>
  <si>
    <t>Montaria</t>
  </si>
  <si>
    <t>Mujães</t>
  </si>
  <si>
    <t>São Romão de Neiva</t>
  </si>
  <si>
    <t>Perre</t>
  </si>
  <si>
    <t>Santa Marta de Portuzelo</t>
  </si>
  <si>
    <t>Vila Franca</t>
  </si>
  <si>
    <t>Vila de Punhe</t>
  </si>
  <si>
    <t>Chafé</t>
  </si>
  <si>
    <t>União das freguesias de Barroselas e Carvoeiro</t>
  </si>
  <si>
    <t>União das freguesias de Cardielos e Serreleis</t>
  </si>
  <si>
    <t>União das freguesias de Geraz do Lima (Santa Maria, Santa Leocádia e Moreira) e Deão</t>
  </si>
  <si>
    <t>União das freguesias de Mazarefes e Vila Fria</t>
  </si>
  <si>
    <t>União das freguesias de Nogueira, Meixedo e Vilar de Murteda</t>
  </si>
  <si>
    <t>União das freguesias de Subportela, Deocriste e Portela Susã</t>
  </si>
  <si>
    <t>União das freguesias de Torre e Vila Mou</t>
  </si>
  <si>
    <t>União das freguesias de Viana do Castelo (Santa Maria Maior e Monserrate) e Meadela</t>
  </si>
  <si>
    <t>Vila_Nova_de_Cerveira</t>
  </si>
  <si>
    <t>Cornes</t>
  </si>
  <si>
    <t>Covas</t>
  </si>
  <si>
    <t>Gondarém</t>
  </si>
  <si>
    <t>Loivo</t>
  </si>
  <si>
    <t>Mentrestido</t>
  </si>
  <si>
    <t>Sapardos</t>
  </si>
  <si>
    <t>Sopo</t>
  </si>
  <si>
    <t>União das freguesias de Campos e Vila Meã</t>
  </si>
  <si>
    <t>União das freguesias de Candemil e Gondar</t>
  </si>
  <si>
    <t>União das freguesias de Reboreda e Nogueira</t>
  </si>
  <si>
    <t>União das freguesias de Vila Nova de Cerveira e Lovelhe</t>
  </si>
  <si>
    <t>Vila_Real</t>
  </si>
  <si>
    <t>Alijó</t>
  </si>
  <si>
    <t>Favaios</t>
  </si>
  <si>
    <t>Pegarinhos</t>
  </si>
  <si>
    <t>Pinhão</t>
  </si>
  <si>
    <t>Sanfins do Douro</t>
  </si>
  <si>
    <t>Santa Eugénia</t>
  </si>
  <si>
    <t>São Mamede de Ribatua</t>
  </si>
  <si>
    <t>Vilar de Maçada</t>
  </si>
  <si>
    <t>União das freguesias de Carlão e Amieiro</t>
  </si>
  <si>
    <t>União das freguesias de Castedo e Cotas</t>
  </si>
  <si>
    <t>União das freguesias de Pópulo e Ribalonga</t>
  </si>
  <si>
    <t>União das freguesias de Vale de Mendiz, Casal de Loivos e Vilarinho de Cotas</t>
  </si>
  <si>
    <t>Boticas</t>
  </si>
  <si>
    <t>Beça</t>
  </si>
  <si>
    <t>Covas do Barroso</t>
  </si>
  <si>
    <t>Pinho</t>
  </si>
  <si>
    <t>Sapiãos</t>
  </si>
  <si>
    <t>Alturas do Barroso e Cerdedo</t>
  </si>
  <si>
    <t>Ardãos e Bobadela</t>
  </si>
  <si>
    <t>Boticas e Granja</t>
  </si>
  <si>
    <t>Codessoso, Curros e Fiães do Tâmega</t>
  </si>
  <si>
    <t>Vilar e Viveiro</t>
  </si>
  <si>
    <t>Chaves</t>
  </si>
  <si>
    <t>Águas Frias</t>
  </si>
  <si>
    <t>Anelhe</t>
  </si>
  <si>
    <t>Cimo de Vila da Castanheira</t>
  </si>
  <si>
    <t>Curalha</t>
  </si>
  <si>
    <t>Ervededo</t>
  </si>
  <si>
    <t>Faiões</t>
  </si>
  <si>
    <t>Lama de Arcos</t>
  </si>
  <si>
    <t>Mairos</t>
  </si>
  <si>
    <t>Moreiras</t>
  </si>
  <si>
    <t>Nogueira da Montanha</t>
  </si>
  <si>
    <t>Oura</t>
  </si>
  <si>
    <t>Outeiro Seco</t>
  </si>
  <si>
    <t>Redondelo</t>
  </si>
  <si>
    <t>Sanfins</t>
  </si>
  <si>
    <t>Santa Leocádia</t>
  </si>
  <si>
    <t>Santo António de Monforte</t>
  </si>
  <si>
    <t>São Pedro de Agostém</t>
  </si>
  <si>
    <t>Tronco</t>
  </si>
  <si>
    <t>Vale de Anta</t>
  </si>
  <si>
    <t>Vila Verde da Raia</t>
  </si>
  <si>
    <t>Vilar de Nantes</t>
  </si>
  <si>
    <t>Vilarelho da Raia</t>
  </si>
  <si>
    <t>Vilas Boas</t>
  </si>
  <si>
    <t>Vilela Seca</t>
  </si>
  <si>
    <t>Vilela do Tâmega</t>
  </si>
  <si>
    <t>Planalto de Monforte (União das freguesias de Oucidres e Bobadela)</t>
  </si>
  <si>
    <t>União das freguesias da Madalena e Samaiões</t>
  </si>
  <si>
    <t>União das freguesias das Eiras, São Julião de Montenegro e Cela</t>
  </si>
  <si>
    <t>União das freguesias de Calvão e Soutelinho da Raia</t>
  </si>
  <si>
    <t>União das freguesias de Loivos e Póvoa de Agrações</t>
  </si>
  <si>
    <t>União das freguesias de Santa Cruz/Trindade e Sanjurge</t>
  </si>
  <si>
    <t>União das freguesias de Soutelo e Seara Velha</t>
  </si>
  <si>
    <t>União das freguesias de Travancas e Roriz</t>
  </si>
  <si>
    <t>Vidago (União das freguesias de Vidago, Arcossó, Selhariz e Vilarinho das Paranheiras)</t>
  </si>
  <si>
    <t>Mesão_Frio</t>
  </si>
  <si>
    <t>Cidadelhe</t>
  </si>
  <si>
    <t>Vila Marim</t>
  </si>
  <si>
    <t>Mesão Frio (Santo André)</t>
  </si>
  <si>
    <t>Mondim_de_Basto</t>
  </si>
  <si>
    <t>Atei</t>
  </si>
  <si>
    <t>Bilhó</t>
  </si>
  <si>
    <t>São Cristóvão de Mondim de Basto</t>
  </si>
  <si>
    <t>Vilar de Ferreiros</t>
  </si>
  <si>
    <t>União das freguesias de Campanhó e Paradança</t>
  </si>
  <si>
    <t>União das freguesias de Ermelo e Pardelhas</t>
  </si>
  <si>
    <t>Montalegre</t>
  </si>
  <si>
    <t>Cervos</t>
  </si>
  <si>
    <t>Chã</t>
  </si>
  <si>
    <t>Covelo do Gerês</t>
  </si>
  <si>
    <t>Ferral</t>
  </si>
  <si>
    <t>Gralhas</t>
  </si>
  <si>
    <t>Morgade</t>
  </si>
  <si>
    <t>Negrões</t>
  </si>
  <si>
    <t>Pitões das Junias</t>
  </si>
  <si>
    <t>Reigoso</t>
  </si>
  <si>
    <t>Salto</t>
  </si>
  <si>
    <t>Sarraquinhos</t>
  </si>
  <si>
    <t>Solveira</t>
  </si>
  <si>
    <t>Tourém</t>
  </si>
  <si>
    <t>Vila da Ponte</t>
  </si>
  <si>
    <t>União das freguesias de Cambeses do Rio, Donões e Mourilhe</t>
  </si>
  <si>
    <t>União das freguesias de Meixedo e Padornelos</t>
  </si>
  <si>
    <t>União das freguesias de Montalegre e Padroso</t>
  </si>
  <si>
    <t>União das freguesias de Paradela, Contim e Fiães</t>
  </si>
  <si>
    <t>União das freguesias de Sezelhe e Covelães</t>
  </si>
  <si>
    <t>União das freguesias de Venda Nova e Pondras</t>
  </si>
  <si>
    <t>União das freguesias de Viade de Baixo e Fervidelas</t>
  </si>
  <si>
    <t>União das freguesias de Vilar de Perdizes e Meixide</t>
  </si>
  <si>
    <t>Murça</t>
  </si>
  <si>
    <t>Fiolhoso</t>
  </si>
  <si>
    <t>Jou</t>
  </si>
  <si>
    <t>Valongo de Milhais</t>
  </si>
  <si>
    <t>União das freguesias de Carva e Vilares</t>
  </si>
  <si>
    <t>União das freguesias de Noura e Palheiros</t>
  </si>
  <si>
    <t>Peso_da_Régua</t>
  </si>
  <si>
    <t>Fontelas</t>
  </si>
  <si>
    <t>Sedielos</t>
  </si>
  <si>
    <t>Vilarinho dos Freires</t>
  </si>
  <si>
    <t>União das freguesias de Galafura e Covelinhas</t>
  </si>
  <si>
    <t>União das freguesias de Moura Morta e Vinhós</t>
  </si>
  <si>
    <t>União das freguesias de Peso da Régua e Godim</t>
  </si>
  <si>
    <t>União das freguesias de Poiares e Canelas</t>
  </si>
  <si>
    <t>Ribeira_de_Pena</t>
  </si>
  <si>
    <t>Alvadia</t>
  </si>
  <si>
    <t>Canedo</t>
  </si>
  <si>
    <t>Santa Marinha</t>
  </si>
  <si>
    <t>União das freguesias de Cerva e Limões</t>
  </si>
  <si>
    <t>União das freguesias de Ribeira de Pena (Salvador) e Santo Aleixo de Além-Tâmega</t>
  </si>
  <si>
    <t>Sabrosa</t>
  </si>
  <si>
    <t>Celeirós</t>
  </si>
  <si>
    <t>Covas do Douro</t>
  </si>
  <si>
    <t>Gouvinhas</t>
  </si>
  <si>
    <t>Parada de Pinhão</t>
  </si>
  <si>
    <t>São Lourenço de Ribapinhão</t>
  </si>
  <si>
    <t>Souto Maior</t>
  </si>
  <si>
    <t>Torre do Pinhão</t>
  </si>
  <si>
    <t>Vilarinho de São Romão</t>
  </si>
  <si>
    <t>União das freguesias de Provesende, Gouvães do Douro e São Cristóvão do Douro</t>
  </si>
  <si>
    <t>União das freguesias de São Martinho de Antas e Paradela de Guiães</t>
  </si>
  <si>
    <t>Santa_Marta_de_Penaguião</t>
  </si>
  <si>
    <t>Alvações do Corgo</t>
  </si>
  <si>
    <t>Cumieira</t>
  </si>
  <si>
    <t>Medrões</t>
  </si>
  <si>
    <t>Sever</t>
  </si>
  <si>
    <t>União das freguesias de Lobrigos (São Miguel e São João Baptista) e Sanhoane</t>
  </si>
  <si>
    <t>União das freguesias de Louredo e Fornelos</t>
  </si>
  <si>
    <t>Valpaços</t>
  </si>
  <si>
    <t>Água Revés e Crasto</t>
  </si>
  <si>
    <t>Algeriz</t>
  </si>
  <si>
    <t>Bouçoães</t>
  </si>
  <si>
    <t>Canaveses</t>
  </si>
  <si>
    <t>Ervões</t>
  </si>
  <si>
    <t>Fornos do Pinhal</t>
  </si>
  <si>
    <t>Friões</t>
  </si>
  <si>
    <t>Padrela e Tazem</t>
  </si>
  <si>
    <t>Possacos</t>
  </si>
  <si>
    <t>Rio Torto</t>
  </si>
  <si>
    <t>Santa Maria de Emeres</t>
  </si>
  <si>
    <t>Santa Valha</t>
  </si>
  <si>
    <t>Santiago da Ribeira de Alhariz</t>
  </si>
  <si>
    <t>São João da Corveira</t>
  </si>
  <si>
    <t>São Pedro de Veiga de Lila</t>
  </si>
  <si>
    <t>Vales</t>
  </si>
  <si>
    <t>Vassal</t>
  </si>
  <si>
    <t>Veiga de Lila</t>
  </si>
  <si>
    <t>Vilarandelo</t>
  </si>
  <si>
    <t>Carrazedo de Montenegro e Curros</t>
  </si>
  <si>
    <t>Lebução, Fiães e Nozelos</t>
  </si>
  <si>
    <t>Sonim e Barreiros</t>
  </si>
  <si>
    <t>Tinhela e Alvarelhos</t>
  </si>
  <si>
    <t>Valpaços e Sanfins</t>
  </si>
  <si>
    <t>Vila_Pouca_de_Aguiar</t>
  </si>
  <si>
    <t>Alfarela de Jales</t>
  </si>
  <si>
    <t>Bornes de Aguiar</t>
  </si>
  <si>
    <t>Bragado</t>
  </si>
  <si>
    <t>Capeludos</t>
  </si>
  <si>
    <t>Soutelo de Aguiar</t>
  </si>
  <si>
    <t>Tresminas</t>
  </si>
  <si>
    <t>Valoura</t>
  </si>
  <si>
    <t>Vila Pouca de Aguiar</t>
  </si>
  <si>
    <t>Vreia de Bornes</t>
  </si>
  <si>
    <t>Vreia de Jales</t>
  </si>
  <si>
    <t>Sabroso de Aguiar</t>
  </si>
  <si>
    <t>Alvão</t>
  </si>
  <si>
    <t>União das freguesias de Pensalvos e Parada de Monteiros</t>
  </si>
  <si>
    <t>Vila_Real_Concelho</t>
  </si>
  <si>
    <t>Abaças</t>
  </si>
  <si>
    <t>Andrães</t>
  </si>
  <si>
    <t>Campeã</t>
  </si>
  <si>
    <t>Folhadela</t>
  </si>
  <si>
    <t>Guiães</t>
  </si>
  <si>
    <t>Mateus</t>
  </si>
  <si>
    <t>Mondrões</t>
  </si>
  <si>
    <t>Parada de Cunhos</t>
  </si>
  <si>
    <t>Torgueda</t>
  </si>
  <si>
    <t>União das freguesias de Adoufe e Vilarinho de Samardã</t>
  </si>
  <si>
    <t>União das freguesias de Borbela e Lamas de Olo</t>
  </si>
  <si>
    <t>União das freguesias de Constantim e Vale de Nogueiras</t>
  </si>
  <si>
    <t>União das freguesias de Mouçós e Lamares</t>
  </si>
  <si>
    <t>União das freguesias de Nogueira e Ermida</t>
  </si>
  <si>
    <t>União das freguesias de Pena, Quintã e Vila Cova</t>
  </si>
  <si>
    <t>União das freguesias de São Tomé do Castelo e Justes</t>
  </si>
  <si>
    <t>Armamar</t>
  </si>
  <si>
    <t>Aldeias</t>
  </si>
  <si>
    <t>Cimbres</t>
  </si>
  <si>
    <t>Fontelo</t>
  </si>
  <si>
    <t>Queimada</t>
  </si>
  <si>
    <t>Queimadela</t>
  </si>
  <si>
    <t>São Cosmado</t>
  </si>
  <si>
    <t>São Martinho das Chãs</t>
  </si>
  <si>
    <t>Vacalar</t>
  </si>
  <si>
    <t>União das freguesias de Aricera e Goujoim</t>
  </si>
  <si>
    <t>União das freguesias de São Romão e Santiago</t>
  </si>
  <si>
    <t>União das freguesias de Vila Seca e Santo Adrião</t>
  </si>
  <si>
    <t>Carregal_do_Sal</t>
  </si>
  <si>
    <t>Beijós</t>
  </si>
  <si>
    <t>Cabanas de Viriato</t>
  </si>
  <si>
    <t>Oliveira do Conde</t>
  </si>
  <si>
    <t>Carregal do Sal</t>
  </si>
  <si>
    <t>Castro_Daire</t>
  </si>
  <si>
    <t>Almofala</t>
  </si>
  <si>
    <t>Castro Daire</t>
  </si>
  <si>
    <t>Cujó</t>
  </si>
  <si>
    <t>Gosende</t>
  </si>
  <si>
    <t>Mões</t>
  </si>
  <si>
    <t>Moledo</t>
  </si>
  <si>
    <t>Monteiras</t>
  </si>
  <si>
    <t>Pepim</t>
  </si>
  <si>
    <t>São Joaninho</t>
  </si>
  <si>
    <t>União das freguesias de Mamouros, Alva e Ribolhos</t>
  </si>
  <si>
    <t>União das freguesias de Mezio e Moura Morta</t>
  </si>
  <si>
    <t>União das freguesias de Parada de Ester e Ester</t>
  </si>
  <si>
    <t>União das freguesias de Picão e Ermida</t>
  </si>
  <si>
    <t>União das freguesias de Reriz e Gafanhão</t>
  </si>
  <si>
    <t>Cinfães</t>
  </si>
  <si>
    <t>Espadanedo</t>
  </si>
  <si>
    <t>Ferreiros de Tendais</t>
  </si>
  <si>
    <t>Oliveira do Douro</t>
  </si>
  <si>
    <t>Santiago de Piães</t>
  </si>
  <si>
    <t>São Cristóvão de Nogueira</t>
  </si>
  <si>
    <t>Souselo</t>
  </si>
  <si>
    <t>Tarouquela</t>
  </si>
  <si>
    <t>Tendais</t>
  </si>
  <si>
    <t>União das freguesias de Alhões, Bustelo, Gralheira e Ramires</t>
  </si>
  <si>
    <t>Lamego</t>
  </si>
  <si>
    <t>Avões</t>
  </si>
  <si>
    <t>Britiande</t>
  </si>
  <si>
    <t>Cambres</t>
  </si>
  <si>
    <t>Ferreirim</t>
  </si>
  <si>
    <t>Ferreiros de Avões</t>
  </si>
  <si>
    <t>Figueira</t>
  </si>
  <si>
    <t>Lalim</t>
  </si>
  <si>
    <t>Lazarim</t>
  </si>
  <si>
    <t>Penajóia</t>
  </si>
  <si>
    <t>Penude</t>
  </si>
  <si>
    <t>Samodães</t>
  </si>
  <si>
    <t>Sande</t>
  </si>
  <si>
    <t>Várzea de Abrunhais</t>
  </si>
  <si>
    <t>Vila Nova de Souto d'El-Rei</t>
  </si>
  <si>
    <t>Lamego (Almacave e Sé)</t>
  </si>
  <si>
    <t>União das freguesias de Bigorne, Magueija e Pretarouca</t>
  </si>
  <si>
    <t>União das freguesias de Cepões, Meijinhos e Melcões</t>
  </si>
  <si>
    <t>União das freguesias de Parada do Bispo e Valdigem</t>
  </si>
  <si>
    <t>Mangualde</t>
  </si>
  <si>
    <t>Abrunhosa-a-Velha</t>
  </si>
  <si>
    <t>Alcafache</t>
  </si>
  <si>
    <t>Cunha Baixa</t>
  </si>
  <si>
    <t>Fornos de Maceira Dão</t>
  </si>
  <si>
    <t>Freixiosa</t>
  </si>
  <si>
    <t>Quintela de Azurara</t>
  </si>
  <si>
    <t>São João da Fresta</t>
  </si>
  <si>
    <t>União das freguesias de Mangualde, Mesquitela e Cunha Alta</t>
  </si>
  <si>
    <t>União das freguesias de Moimenta de Maceira Dão e Lobelhe do Mato</t>
  </si>
  <si>
    <t>União das freguesias de Santiago de Cassurrães e Póvoa de Cervães</t>
  </si>
  <si>
    <t>União das freguesias de Tavares (Chãs, Várzea e Travanca)</t>
  </si>
  <si>
    <t>Moimenta_da_Beira</t>
  </si>
  <si>
    <t>Alvite</t>
  </si>
  <si>
    <t>Arcozelos</t>
  </si>
  <si>
    <t>Baldos</t>
  </si>
  <si>
    <t>Cabaços</t>
  </si>
  <si>
    <t>Leomil</t>
  </si>
  <si>
    <t>Moimenta da Beira</t>
  </si>
  <si>
    <t>Passô</t>
  </si>
  <si>
    <t>Vila da Rua</t>
  </si>
  <si>
    <t>União das freguesias de Paradinha e Nagosa</t>
  </si>
  <si>
    <t>União das freguesias de Pêra Velha, Aldeia de Nacomba e Ariz</t>
  </si>
  <si>
    <t>União das freguesias de Peva e Segões</t>
  </si>
  <si>
    <t>Mortágua</t>
  </si>
  <si>
    <t>Cercosa</t>
  </si>
  <si>
    <t>Marmeleira</t>
  </si>
  <si>
    <t>Trezói</t>
  </si>
  <si>
    <t>União das freguesias de Mortágua, Vale de Remígio, Cortegaça e Almaça</t>
  </si>
  <si>
    <t>Nelas</t>
  </si>
  <si>
    <t>Canas de Senhorim</t>
  </si>
  <si>
    <t>Senhorim</t>
  </si>
  <si>
    <t>Lapa do Lobo</t>
  </si>
  <si>
    <t>União das freguesias de Carvalhal Redondo e Aguieira</t>
  </si>
  <si>
    <t>União das freguesias de Santar e Moreira</t>
  </si>
  <si>
    <t>Oliveira_de_Frades</t>
  </si>
  <si>
    <t>Arcozelo das Maias</t>
  </si>
  <si>
    <t>Ribeiradio</t>
  </si>
  <si>
    <t>São João da Serra</t>
  </si>
  <si>
    <t>São Vicente de Lafões</t>
  </si>
  <si>
    <t>União das freguesias de Arca e Varzielas</t>
  </si>
  <si>
    <t>União das freguesias de Destriz e Reigoso</t>
  </si>
  <si>
    <t>União das freguesias de Oliveira de Frades, Souto de Lafões e Sejães</t>
  </si>
  <si>
    <t>Penalva_do_Castelo</t>
  </si>
  <si>
    <t>Castelo de Penalva</t>
  </si>
  <si>
    <t>Esmolfe</t>
  </si>
  <si>
    <t>Germil</t>
  </si>
  <si>
    <t>Ínsua</t>
  </si>
  <si>
    <t>Lusinde</t>
  </si>
  <si>
    <t>Pindo</t>
  </si>
  <si>
    <t>Sezures</t>
  </si>
  <si>
    <t>Trancozelos</t>
  </si>
  <si>
    <t>União das freguesias de Antas e Matela</t>
  </si>
  <si>
    <t>União das freguesias de Vila Cova do Covelo/Mareco</t>
  </si>
  <si>
    <t>Penedono</t>
  </si>
  <si>
    <t>Beselga</t>
  </si>
  <si>
    <t>Castainço</t>
  </si>
  <si>
    <t>Penela da Beira</t>
  </si>
  <si>
    <t>Póvoa de Penela</t>
  </si>
  <si>
    <t>União das freguesias de Antas e Ourozinho</t>
  </si>
  <si>
    <t>União das freguesias de Penedono e Granja</t>
  </si>
  <si>
    <t>Resende</t>
  </si>
  <si>
    <t>Barrô</t>
  </si>
  <si>
    <t>Cárquere</t>
  </si>
  <si>
    <t>Paus</t>
  </si>
  <si>
    <t>São Cipriano</t>
  </si>
  <si>
    <t>São João de Fontoura</t>
  </si>
  <si>
    <t>São Martinho de Mouros</t>
  </si>
  <si>
    <t>União das freguesias de Anreade e São Romão de Aregos</t>
  </si>
  <si>
    <t>União das freguesias de Felgueiras e Feirão</t>
  </si>
  <si>
    <t>União das freguesias de Freigil e Miomães</t>
  </si>
  <si>
    <t>União das freguesias de Ovadas e Panchorra</t>
  </si>
  <si>
    <t>Santa_Comba_Dão</t>
  </si>
  <si>
    <t>Pinheiro de Ázere</t>
  </si>
  <si>
    <t>São João de Areias</t>
  </si>
  <si>
    <t>União das freguesias de Ovoa e Vimieiro</t>
  </si>
  <si>
    <t>União das freguesias de Santa Comba Dão e Couto do Mosteiro</t>
  </si>
  <si>
    <t>União das freguesias de Treixedo e Nagozela</t>
  </si>
  <si>
    <t>São_João_da_Pesqueira</t>
  </si>
  <si>
    <t>Castanheiro do Sul</t>
  </si>
  <si>
    <t>Ervedosa do Douro</t>
  </si>
  <si>
    <t>Nagozelo do Douro</t>
  </si>
  <si>
    <t>Paredes da Beira</t>
  </si>
  <si>
    <t>Riodades</t>
  </si>
  <si>
    <t>Soutelo do Douro</t>
  </si>
  <si>
    <t>Vale de Figueira</t>
  </si>
  <si>
    <t>Valongo dos Azeites</t>
  </si>
  <si>
    <t>União das freguesias de São João da Pesqueira e Várzea de Trevões</t>
  </si>
  <si>
    <t>União das freguesias de Trevões e Espinhosa</t>
  </si>
  <si>
    <t>União das freguesias de Vilarouco e Pereiros</t>
  </si>
  <si>
    <t>São Pedro do Sul</t>
  </si>
  <si>
    <t>Bordonhos</t>
  </si>
  <si>
    <t>São_Pedro_do_Sul</t>
  </si>
  <si>
    <t>Figueiredo de Alva</t>
  </si>
  <si>
    <t>Manhouce</t>
  </si>
  <si>
    <t>Pindelo dos Milagres</t>
  </si>
  <si>
    <t>São Félix</t>
  </si>
  <si>
    <t>Serrazes</t>
  </si>
  <si>
    <t>Sul</t>
  </si>
  <si>
    <t>Vila Maior</t>
  </si>
  <si>
    <t>União das freguesias de Carvalhais e Candal</t>
  </si>
  <si>
    <t>União das freguesias de Santa Cruz da Trapa e São Cristóvão de Lafões</t>
  </si>
  <si>
    <t>União das freguesias de São Martinho das Moitas e Covas do Rio</t>
  </si>
  <si>
    <t>União das freguesias de São Pedro do Sul, Várzea e Baiões</t>
  </si>
  <si>
    <t>Sátão</t>
  </si>
  <si>
    <t>Avelal</t>
  </si>
  <si>
    <t>Ferreira de Aves</t>
  </si>
  <si>
    <t>Mioma</t>
  </si>
  <si>
    <t>São Miguel de Vila Boa</t>
  </si>
  <si>
    <t>Silvã de Cima</t>
  </si>
  <si>
    <t>União das freguesias de Águas Boas e Forles</t>
  </si>
  <si>
    <t>União das freguesias de Romãs, Decermilo e Vila Longa</t>
  </si>
  <si>
    <t>Sernancelhe</t>
  </si>
  <si>
    <t>Arnas</t>
  </si>
  <si>
    <t>Carregal</t>
  </si>
  <si>
    <t>Chosendo</t>
  </si>
  <si>
    <t>Granjal</t>
  </si>
  <si>
    <t>Lamosa</t>
  </si>
  <si>
    <t>Quintela</t>
  </si>
  <si>
    <t>União das freguesias de Ferreirim e Macieira</t>
  </si>
  <si>
    <t>União das freguesias de Fonte Arcada e Escurquela</t>
  </si>
  <si>
    <t>União das freguesias de Penso e Freixinho</t>
  </si>
  <si>
    <t>União das freguesias de Sernancelhe e Sarzeda</t>
  </si>
  <si>
    <t>Tabuaço</t>
  </si>
  <si>
    <t>Adorigo</t>
  </si>
  <si>
    <t>Chavães</t>
  </si>
  <si>
    <t>Desejosa</t>
  </si>
  <si>
    <t>Granja do Tedo</t>
  </si>
  <si>
    <t>Longa</t>
  </si>
  <si>
    <t>Valença do Douro</t>
  </si>
  <si>
    <t>União das freguesias de Barcos e Santa Leocádia</t>
  </si>
  <si>
    <t>União das freguesias de Paradela e Granjinha</t>
  </si>
  <si>
    <t>União das freguesias de Pinheiros e Vale de Figueira</t>
  </si>
  <si>
    <t>União das freguesias de Távora e Pereiro</t>
  </si>
  <si>
    <t>Tarouca</t>
  </si>
  <si>
    <t>Mondim da Beira</t>
  </si>
  <si>
    <t>Salzedas</t>
  </si>
  <si>
    <t>São João de Tarouca</t>
  </si>
  <si>
    <t>Várzea da Serra</t>
  </si>
  <si>
    <t>União das freguesias de Gouviães e Ucanha</t>
  </si>
  <si>
    <t>União das freguesias de Granja Nova e Vila Chã da Beira</t>
  </si>
  <si>
    <t>União das freguesias de Tarouca e Dálvares</t>
  </si>
  <si>
    <t>Tondela</t>
  </si>
  <si>
    <t>Campo de Besteiros</t>
  </si>
  <si>
    <t>Canas de Santa Maria</t>
  </si>
  <si>
    <t>Dardavaz</t>
  </si>
  <si>
    <t>Ferreirós do Dão</t>
  </si>
  <si>
    <t>Guardão</t>
  </si>
  <si>
    <t>Lajeosa do Dão</t>
  </si>
  <si>
    <t>Lobão da Beira</t>
  </si>
  <si>
    <t>Molelos</t>
  </si>
  <si>
    <t>Parada de Gonta</t>
  </si>
  <si>
    <t>Santiago de Besteiros</t>
  </si>
  <si>
    <t>Tonda</t>
  </si>
  <si>
    <t>União das freguesias de Barreiro de Besteiros e Tourigo</t>
  </si>
  <si>
    <t>União das freguesias de Caparrosa e Silvares</t>
  </si>
  <si>
    <t>União das freguesias de Mouraz e Vila Nova da Rainha</t>
  </si>
  <si>
    <t>União das freguesias de São João do Monte e Mosteirinho</t>
  </si>
  <si>
    <t>União das freguesias de São Miguel do Outeiro e Sabugosa</t>
  </si>
  <si>
    <t>União das freguesias de Tondela e Nandufe</t>
  </si>
  <si>
    <t>União das freguesias de Vilar de Besteiros e Mosteiro de Fráguas</t>
  </si>
  <si>
    <t>Vila_Nova_de_Paiva</t>
  </si>
  <si>
    <t>Pendilhe</t>
  </si>
  <si>
    <t>Queiriga</t>
  </si>
  <si>
    <t>Touro</t>
  </si>
  <si>
    <t>União das freguesias de Vila Nova de Paiva, Alhais e Fráguas</t>
  </si>
  <si>
    <t>Viseu_Concelho</t>
  </si>
  <si>
    <t>Abraveses</t>
  </si>
  <si>
    <t>Bodiosa</t>
  </si>
  <si>
    <t>Calde</t>
  </si>
  <si>
    <t>Campo</t>
  </si>
  <si>
    <t>Cavernães</t>
  </si>
  <si>
    <t>Cota</t>
  </si>
  <si>
    <t>Fragosela</t>
  </si>
  <si>
    <t>Lordosa</t>
  </si>
  <si>
    <t>Silgueiros</t>
  </si>
  <si>
    <t>Mundão</t>
  </si>
  <si>
    <t>Orgens</t>
  </si>
  <si>
    <t>Povolide</t>
  </si>
  <si>
    <t>Ribafeita</t>
  </si>
  <si>
    <t>Rio de Loba</t>
  </si>
  <si>
    <t>Santos Evos</t>
  </si>
  <si>
    <t>São João de Lourosa</t>
  </si>
  <si>
    <t>São Pedro de France</t>
  </si>
  <si>
    <t>União das freguesias de Barreiros e Cepões</t>
  </si>
  <si>
    <t>União das freguesias de Boa Aldeia, Farminhão e Torredeita</t>
  </si>
  <si>
    <t>Coutos de Viseu</t>
  </si>
  <si>
    <t>União das freguesias de Faíl e Vila Chã de Sá</t>
  </si>
  <si>
    <t>Repeses e São Salvador</t>
  </si>
  <si>
    <t>São Cipriano e Vil de Souto</t>
  </si>
  <si>
    <t>Vouzela</t>
  </si>
  <si>
    <t>Alcofra</t>
  </si>
  <si>
    <t>Campia</t>
  </si>
  <si>
    <t>Fornelo do Monte</t>
  </si>
  <si>
    <t>Queirã</t>
  </si>
  <si>
    <t>União das freguesias de Cambra e Carvalhal de Vermilhas</t>
  </si>
  <si>
    <t>União das freguesias de Fataunços e Figueiredo das Donas</t>
  </si>
  <si>
    <t>União das freguesias de Vouzela e Paços de Vilharigues</t>
  </si>
  <si>
    <t>Ilha da Madeira</t>
  </si>
  <si>
    <t>Calheta</t>
  </si>
  <si>
    <t>Arco da Calheta</t>
  </si>
  <si>
    <t>Estreito da Calheta</t>
  </si>
  <si>
    <t>Fajã da Ovelha</t>
  </si>
  <si>
    <t>Jardim do Mar</t>
  </si>
  <si>
    <t>Paul do Mar</t>
  </si>
  <si>
    <t>Ponta do Pargo</t>
  </si>
  <si>
    <t>Prazeres</t>
  </si>
  <si>
    <t>Câmara_de_Lobos</t>
  </si>
  <si>
    <t>Câmara de Lobos</t>
  </si>
  <si>
    <t>Curral das Freiras</t>
  </si>
  <si>
    <t>Estreito de Câmara de Lobos</t>
  </si>
  <si>
    <t>Quinta Grande</t>
  </si>
  <si>
    <t>Jardim da Serra</t>
  </si>
  <si>
    <t>Funchal</t>
  </si>
  <si>
    <t>Imaculado Coração de Maria</t>
  </si>
  <si>
    <t>Funchal (Santa Luzia)</t>
  </si>
  <si>
    <t>Funchal (Santa Maria Maior)</t>
  </si>
  <si>
    <t>São Gonçalo</t>
  </si>
  <si>
    <t>Funchal (São Pedro)</t>
  </si>
  <si>
    <t>Funchal (Sé)</t>
  </si>
  <si>
    <t>Machico</t>
  </si>
  <si>
    <t>Água de Pena</t>
  </si>
  <si>
    <t>Caniçal</t>
  </si>
  <si>
    <t>Porto da Cruz</t>
  </si>
  <si>
    <t>Santo António da Serra</t>
  </si>
  <si>
    <t>Ponta_do_Sol</t>
  </si>
  <si>
    <t>Canhas</t>
  </si>
  <si>
    <t>Madalena do Mar</t>
  </si>
  <si>
    <t>Ponta do Sol</t>
  </si>
  <si>
    <t>Porto_Moniz</t>
  </si>
  <si>
    <t>Achadas da Cruz</t>
  </si>
  <si>
    <t>Porto Moniz</t>
  </si>
  <si>
    <t>Ribeira da Janela</t>
  </si>
  <si>
    <t>Ribeira_Brava</t>
  </si>
  <si>
    <t>Campanário</t>
  </si>
  <si>
    <t>Ribeira Brava</t>
  </si>
  <si>
    <t>Serra de Água</t>
  </si>
  <si>
    <t>Santa_Cruz</t>
  </si>
  <si>
    <t>Camacha</t>
  </si>
  <si>
    <t>Caniço</t>
  </si>
  <si>
    <t>Gaula</t>
  </si>
  <si>
    <t>Arco de São Jorge</t>
  </si>
  <si>
    <t>Faial</t>
  </si>
  <si>
    <t>São Jorge</t>
  </si>
  <si>
    <t>São Roque do Faial</t>
  </si>
  <si>
    <t>Ilha</t>
  </si>
  <si>
    <t>São_Vicente</t>
  </si>
  <si>
    <t>Boa Ventura</t>
  </si>
  <si>
    <t>Ponta Delgada</t>
  </si>
  <si>
    <t>Ilha de Porto Santo</t>
  </si>
  <si>
    <t>Porto_Santo</t>
  </si>
  <si>
    <t>Porto Santo</t>
  </si>
  <si>
    <t>Ilha de Santa Maria</t>
  </si>
  <si>
    <t>Vila_do_Porto</t>
  </si>
  <si>
    <t>Santo Espírito</t>
  </si>
  <si>
    <t>Vila do Porto</t>
  </si>
  <si>
    <t>Ilha de São Miguel</t>
  </si>
  <si>
    <t>Água de Pau</t>
  </si>
  <si>
    <t>Cabouco</t>
  </si>
  <si>
    <t>Lagoa (Nossa Senhora do Rosário)</t>
  </si>
  <si>
    <t>Lagoa (Santa Cruz)</t>
  </si>
  <si>
    <t>Ribeira Chã</t>
  </si>
  <si>
    <t>Nordeste</t>
  </si>
  <si>
    <t>Achada</t>
  </si>
  <si>
    <t>Achadinha</t>
  </si>
  <si>
    <t>Lomba da Fazenda</t>
  </si>
  <si>
    <t>Salga</t>
  </si>
  <si>
    <t>Algarvia</t>
  </si>
  <si>
    <t>Santo António de Nordestinho</t>
  </si>
  <si>
    <t>São Pedro de Nordestinho</t>
  </si>
  <si>
    <t>Arrifes</t>
  </si>
  <si>
    <t>Candelária</t>
  </si>
  <si>
    <t>Capelas</t>
  </si>
  <si>
    <t>Covoada</t>
  </si>
  <si>
    <t>Fajã de Baixo</t>
  </si>
  <si>
    <t>Fajã de Cima</t>
  </si>
  <si>
    <t>Fenais da Luz</t>
  </si>
  <si>
    <t>Feteiras</t>
  </si>
  <si>
    <t>Ginetes</t>
  </si>
  <si>
    <t>Ponta Delgada (São Sebastião)</t>
  </si>
  <si>
    <t>Ponta Delgada (São José)</t>
  </si>
  <si>
    <t>Ponta Delgada (São Pedro)</t>
  </si>
  <si>
    <t>Relva</t>
  </si>
  <si>
    <t>Remédios</t>
  </si>
  <si>
    <t>Rosto do Cão (Livramento)</t>
  </si>
  <si>
    <t>Rosto do Cão (São Roque)</t>
  </si>
  <si>
    <t>São Vicente Ferreira</t>
  </si>
  <si>
    <t>Sete Cidades</t>
  </si>
  <si>
    <t>Ajuda da Bretanha</t>
  </si>
  <si>
    <t>Pilar da Bretanha</t>
  </si>
  <si>
    <t>Povoação</t>
  </si>
  <si>
    <t>Água Retorta</t>
  </si>
  <si>
    <t>Faial da Terra</t>
  </si>
  <si>
    <t>Furnas</t>
  </si>
  <si>
    <t>Nossa Senhora dos Remédios</t>
  </si>
  <si>
    <t>Ribeira Quente</t>
  </si>
  <si>
    <t>Ribeira Grande</t>
  </si>
  <si>
    <t>Calhetas</t>
  </si>
  <si>
    <t>Fenais da Ajuda</t>
  </si>
  <si>
    <t>Lomba da Maia</t>
  </si>
  <si>
    <t>Lomba de São Pedro</t>
  </si>
  <si>
    <t>Pico da Pedra</t>
  </si>
  <si>
    <t>Porto Formoso</t>
  </si>
  <si>
    <t>Rabo de Peixe</t>
  </si>
  <si>
    <t>Ribeira Grande (Conceição)</t>
  </si>
  <si>
    <t>Ribeira Grande (Matriz)</t>
  </si>
  <si>
    <t>Ribeira Seca</t>
  </si>
  <si>
    <t>Ribeirinha</t>
  </si>
  <si>
    <t>São Brás</t>
  </si>
  <si>
    <t>Vila Franca do Campo</t>
  </si>
  <si>
    <t>Água de Alto</t>
  </si>
  <si>
    <t>Ponta Garça</t>
  </si>
  <si>
    <t>Ribeira das Tainhas</t>
  </si>
  <si>
    <t>Vila Franca do Campo (São Miguel)</t>
  </si>
  <si>
    <t>Vila Franca do Campo (São Pedro)</t>
  </si>
  <si>
    <t>Ilha Terceira</t>
  </si>
  <si>
    <t>Angra do Heroísmo</t>
  </si>
  <si>
    <t>Altares</t>
  </si>
  <si>
    <t>Angra (Nossa Senhora da Conceição)</t>
  </si>
  <si>
    <t>Angra (Santa Luzia)</t>
  </si>
  <si>
    <t>Angra (São Pedro)</t>
  </si>
  <si>
    <t>Angra (Sé)</t>
  </si>
  <si>
    <t>Cinco Ribeiras</t>
  </si>
  <si>
    <t>Doze Ribeiras</t>
  </si>
  <si>
    <t>Feteira</t>
  </si>
  <si>
    <t>Porto Judeu</t>
  </si>
  <si>
    <t>Posto Santo</t>
  </si>
  <si>
    <t>Raminho</t>
  </si>
  <si>
    <t>São Bartolomeu de Regatos</t>
  </si>
  <si>
    <t>São Mateus da Calheta</t>
  </si>
  <si>
    <t>Serreta</t>
  </si>
  <si>
    <t>Terra Chã</t>
  </si>
  <si>
    <t>Vila de São Sebastião</t>
  </si>
  <si>
    <t>Vila da Praia da Vitória</t>
  </si>
  <si>
    <t>Agualva</t>
  </si>
  <si>
    <t>Biscoitos</t>
  </si>
  <si>
    <t>Cabo da Praia</t>
  </si>
  <si>
    <t>Fonte do Bastardo</t>
  </si>
  <si>
    <t>Fontinhas</t>
  </si>
  <si>
    <t>Lajes</t>
  </si>
  <si>
    <t>Praia da Vitória (Santa Cruz)</t>
  </si>
  <si>
    <t>Quatro Ribeiras</t>
  </si>
  <si>
    <t>Porto Martins</t>
  </si>
  <si>
    <t>Ilha Graciosa</t>
  </si>
  <si>
    <t>Santa Cruz da Graciosa</t>
  </si>
  <si>
    <t>Guadalupe</t>
  </si>
  <si>
    <t>São Mateus</t>
  </si>
  <si>
    <t>Ilha de São Jorge</t>
  </si>
  <si>
    <t>Norte Pequeno</t>
  </si>
  <si>
    <t>Santo Antão</t>
  </si>
  <si>
    <t>Topo (Nossa Senhora do Rosário)</t>
  </si>
  <si>
    <t>Velas</t>
  </si>
  <si>
    <t>Manadas (Santa Bárbara)</t>
  </si>
  <si>
    <t>Norte Grande (Neves)</t>
  </si>
  <si>
    <t>Rosais</t>
  </si>
  <si>
    <t>Urzelina (São Mateus)</t>
  </si>
  <si>
    <t>Velas (São Jorge)</t>
  </si>
  <si>
    <t>Ilha do Pico</t>
  </si>
  <si>
    <t>Lajes do Pico</t>
  </si>
  <si>
    <t>Calheta de Nesquim</t>
  </si>
  <si>
    <t>Piedade</t>
  </si>
  <si>
    <t>Ribeiras</t>
  </si>
  <si>
    <t>São João</t>
  </si>
  <si>
    <t>Bandeiras</t>
  </si>
  <si>
    <t>Criação Velha</t>
  </si>
  <si>
    <t>São Roque do Pico</t>
  </si>
  <si>
    <t>Prainha</t>
  </si>
  <si>
    <t>Ilha do Faial</t>
  </si>
  <si>
    <t>Capelo</t>
  </si>
  <si>
    <t>Cedros</t>
  </si>
  <si>
    <t>Flamengos</t>
  </si>
  <si>
    <t>Horta (Angústias)</t>
  </si>
  <si>
    <t>Horta (Conceição)</t>
  </si>
  <si>
    <t>Horta (Matriz)</t>
  </si>
  <si>
    <t>Pedro Miguel</t>
  </si>
  <si>
    <t>Praia do Almoxarife</t>
  </si>
  <si>
    <t>Praia do Norte</t>
  </si>
  <si>
    <t>Salão</t>
  </si>
  <si>
    <t>Ilha das Flores</t>
  </si>
  <si>
    <t>Lajes das Flores</t>
  </si>
  <si>
    <t>Fajã Grande</t>
  </si>
  <si>
    <t>Fajãzinha</t>
  </si>
  <si>
    <t>Fazenda</t>
  </si>
  <si>
    <t>Lajedo</t>
  </si>
  <si>
    <t>Santa Cruz das Flores</t>
  </si>
  <si>
    <t>Caveira</t>
  </si>
  <si>
    <t>Ilha do Corvo</t>
  </si>
  <si>
    <t>Corvo</t>
  </si>
  <si>
    <t>A apreciação da candidatura com o n.º 2024/005 - Requalificação dos Edifícios de Alojamentos e Social na Unidade Especial de Polícia em Sintra, submetida pela Polícia de Segurança Pública , no âmbito do Regulamento de Gestão do FRCP, aprovado na Portaria n.º 293/2009, de 24 de março, obteve deliberação de aprovação da Comissão Diretiva do FRCP de 04-12-2024.
Devido a constrangimentos na execução dos trabalhos, como dificuldades no fornecimento de matérias-primas e condições climatéricas adversas, não foi possível concluir a obra no prazo previsto. Assim, a PSP aprovou uma prorrogação de 60 dias, o que estendeu a execução dos trabalhos para o ano de 2026.
Devido à prorrogação do prazo, a PSP solicitou a reprogramação temporal da candidatura para os anos de 2025 e 2026, mantendo-se 
inalterados o montante da despesa, os objetivos e os demais parâmetros</t>
  </si>
  <si>
    <t>A reapreciação em análise, submetida nos termos do ponto 2.6 do Guia para Instrução e Gestão de Candidaturas (versão 1.1), apresenta todos os elementos exigidos pelo artigo 5.º do Regulamento de Gestão do FRCP. Esta conformidade encontra-se expressamente verificada na alínea 'Instrução' dos anexos RC e PRA, pelo que a candidatura reúne as condições de admissão previstas no artigo 6.º do referido regulamento.</t>
  </si>
  <si>
    <t>Em cumprimento do artigo 7.º do Regulamento de Gestão do FRCP, procedeu-se à avaliação da reapreciação da candidatura. Com base nos parâmetros aí definidos, a análise detalhada na alínea 'Avaliação' dos anexos RC e PRA atribuiu uma classificação de 80 pontos na componente RC e a prioridade 1 na PRA, resultando numa taxa de financiamento global de 86%.</t>
  </si>
  <si>
    <t>Face ao exposto no presente parecer e respetivos anexos RC e PRA, verifica-se que a reapreciação da candidatura submetida pela Polícia de Segurança Pública em 12-06-2026 reúne os critérios de admissão definidos no artigo 6.º do Regulamento de Gestão do FRCP. Adicionalmente, a aplicação dos parâmetros de apreciação estabelecidos no artigo 7.º do mesmo regulamento determinou uma taxa de financiamento global de 86%.
Deste modo, propõe-se à Comissão Diretiva do FRCP, ao abrigo da alínea d) do n.º 1 do artigo 2.º do referido regulamento, a aprovação da reapreciação da candidatura n.º 2024/005, com a atribuição de um financiamento a fundo perdido no montante de 503.099,96 € (quinhentos e três mil, noventa e nove euros e noventa e seis cêntimos), a executar durante os anos de 2025 e 2026.</t>
  </si>
  <si>
    <t>Descrição geral da candidatura apresentada ao Fundo de Reabilitação e Conservação Patrimonial. A candidatura poderá respeitar a tipologia de operação de Reabilitação e Conservação (RC) ou outras operações específicas.
O presente formulário, bem como os seus anexos, devem ser integralmente preenchido (campos sombreados a cinza), não dispensando a junção de todos os documentos de instrução necessários à candidatura.</t>
  </si>
  <si>
    <t>Descrição geral da candidatura apresentada ao Fundo de Reabilitação e Conservação Patrimonial relativa a tipologia de operações de Reabilitação e Conservação (RC). Preencher só com a informação referente a operações RC.
O presente anexo deve ser integralmente preenchido (campos sombreados a cinza), não dispensando a junção de todos os documentos de instrução necessários à candidatura.</t>
  </si>
  <si>
    <r>
      <rPr>
        <vertAlign val="superscript"/>
        <sz val="9"/>
        <color theme="2" tint="-0.499984740745262"/>
        <rFont val="Lato"/>
        <family val="2"/>
      </rPr>
      <t>1</t>
    </r>
    <r>
      <rPr>
        <sz val="9"/>
        <color theme="2" tint="-0.499984740745262"/>
        <rFont val="Lato"/>
        <family val="2"/>
      </rPr>
      <t xml:space="preserve"> A Memória descritiva e justificativa, conforme estabelecido no Guia para Instrução e Gestão das Candidaturas, composta pelos seguintes elementos: i) identificação e descrição do imóvel; ii) área objeto das operações; iii) âmbito e conteúdo das operações e iv) justificação da necessidade de intervenção.</t>
    </r>
  </si>
  <si>
    <r>
      <rPr>
        <vertAlign val="superscript"/>
        <sz val="9"/>
        <color theme="2" tint="-0.499984740745262"/>
        <rFont val="Lato"/>
        <family val="2"/>
      </rPr>
      <t>3</t>
    </r>
    <r>
      <rPr>
        <sz val="9"/>
        <color theme="2" tint="-0.499984740745262"/>
        <rFont val="Lato"/>
        <family val="2"/>
      </rPr>
      <t xml:space="preserve"> Minuta - Anexo_B_DeclaracaoConformidadeBeneficiario (mod. 2026), no sítio da internet da ESTAMO: www.estamo.pt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</si>
</sst>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4" formatCode="_-* #,##0.00\ &quot;€&quot;_-;\-* #,##0.00\ &quot;€&quot;_-;_-* &quot;-&quot;??\ &quot;€&quot;_-;_-@_-"/>
    <numFmt numFmtId="164" formatCode="dd\-mm\-yyyy;@"/>
    <numFmt numFmtId="165" formatCode="#,##0.00\ &quot;€&quot;"/>
    <numFmt numFmtId="166" formatCode="#,##0&quot; meses&quot;"/>
    <numFmt numFmtId="167" formatCode="#,##0&quot; m2&quot;"/>
    <numFmt numFmtId="168" formatCode="#,##0&quot; pontos&quot;"/>
    <numFmt numFmtId="169" formatCode="0000\-000"/>
    <numFmt numFmtId="170" formatCode="[&lt;=999999999]###\ ###\ ###;\(###\)\ ###\ ###\ ###"/>
    <numFmt numFmtId="171" formatCode="#,##0\ &quot;€&quot;"/>
    <numFmt numFmtId="172" formatCode="#,##0_ ;[Red]\-#,##0\ "/>
    <numFmt numFmtId="173" formatCode="#,##0.00\ _€"/>
  </numFmts>
  <fonts count="62" x14ac:knownFonts="1">
    <font>
      <sz val="12"/>
      <color theme="1"/>
      <name val="Roboto"/>
      <family val="2"/>
    </font>
    <font>
      <sz val="10"/>
      <color theme="1"/>
      <name val="Lato"/>
      <family val="2"/>
    </font>
    <font>
      <sz val="10"/>
      <color theme="1"/>
      <name val="Lato"/>
      <family val="2"/>
    </font>
    <font>
      <sz val="10"/>
      <color theme="1"/>
      <name val="Lato"/>
      <family val="2"/>
    </font>
    <font>
      <sz val="10"/>
      <color theme="1"/>
      <name val="Roboto"/>
      <family val="2"/>
    </font>
    <font>
      <sz val="10"/>
      <name val="Arial"/>
      <family val="2"/>
    </font>
    <font>
      <b/>
      <sz val="9"/>
      <color theme="1"/>
      <name val="Lato"/>
      <family val="2"/>
    </font>
    <font>
      <b/>
      <sz val="10"/>
      <color theme="1"/>
      <name val="Lato"/>
      <family val="2"/>
    </font>
    <font>
      <sz val="10"/>
      <name val="Lato"/>
      <family val="2"/>
    </font>
    <font>
      <sz val="9"/>
      <color theme="1"/>
      <name val="Lato"/>
      <family val="2"/>
    </font>
    <font>
      <b/>
      <sz val="11"/>
      <name val="Lato"/>
      <family val="2"/>
    </font>
    <font>
      <sz val="8"/>
      <color theme="1"/>
      <name val="Lato"/>
      <family val="2"/>
    </font>
    <font>
      <sz val="8"/>
      <name val="Lato"/>
      <family val="2"/>
    </font>
    <font>
      <b/>
      <sz val="16"/>
      <color theme="1"/>
      <name val="Segoe UI"/>
      <family val="2"/>
    </font>
    <font>
      <b/>
      <sz val="16"/>
      <color theme="1"/>
      <name val="Lato"/>
      <family val="2"/>
    </font>
    <font>
      <sz val="7"/>
      <color theme="2" tint="-0.499984740745262"/>
      <name val="Lato"/>
      <family val="2"/>
    </font>
    <font>
      <sz val="9"/>
      <color theme="2" tint="-0.499984740745262"/>
      <name val="Lato"/>
      <family val="2"/>
    </font>
    <font>
      <sz val="11"/>
      <color rgb="FF413E39"/>
      <name val="Lato"/>
      <family val="2"/>
    </font>
    <font>
      <b/>
      <sz val="11"/>
      <color rgb="FF1B2A57"/>
      <name val="Segoe UI Black"/>
      <family val="2"/>
    </font>
    <font>
      <b/>
      <sz val="9"/>
      <color rgb="FF892432"/>
      <name val="Lato"/>
      <family val="2"/>
    </font>
    <font>
      <sz val="9"/>
      <color rgb="FF413E39"/>
      <name val="Lato"/>
      <family val="2"/>
    </font>
    <font>
      <sz val="11"/>
      <name val="Lato"/>
      <family val="2"/>
    </font>
    <font>
      <sz val="8"/>
      <color theme="2" tint="-0.499984740745262"/>
      <name val="Lato"/>
      <family val="2"/>
    </font>
    <font>
      <b/>
      <sz val="11"/>
      <color theme="1"/>
      <name val="Lato"/>
      <family val="2"/>
    </font>
    <font>
      <b/>
      <sz val="11"/>
      <color rgb="FF1B2A57"/>
      <name val="Lato"/>
      <family val="2"/>
    </font>
    <font>
      <b/>
      <sz val="11"/>
      <color rgb="FF892432"/>
      <name val="Lato"/>
      <family val="2"/>
    </font>
    <font>
      <b/>
      <sz val="9"/>
      <color rgb="FF413E39"/>
      <name val="Segoe UI Black"/>
      <family val="2"/>
    </font>
    <font>
      <b/>
      <sz val="9"/>
      <color theme="2" tint="-0.499984740745262"/>
      <name val="Lato"/>
      <family val="2"/>
    </font>
    <font>
      <b/>
      <sz val="11"/>
      <color rgb="FF413E39"/>
      <name val="Lato"/>
      <family val="2"/>
    </font>
    <font>
      <b/>
      <sz val="9"/>
      <color rgb="FF413E39"/>
      <name val="Lato"/>
      <family val="2"/>
    </font>
    <font>
      <sz val="9"/>
      <color theme="2" tint="-0.499984740745262"/>
      <name val="Segoe UI"/>
      <family val="2"/>
    </font>
    <font>
      <sz val="11"/>
      <color theme="1"/>
      <name val="Lato"/>
      <family val="2"/>
    </font>
    <font>
      <b/>
      <sz val="9"/>
      <color rgb="FF413E39"/>
      <name val="Segoe UI"/>
      <family val="2"/>
    </font>
    <font>
      <sz val="9"/>
      <color theme="2" tint="-0.749992370372631"/>
      <name val="Lato"/>
      <family val="2"/>
    </font>
    <font>
      <sz val="9"/>
      <name val="Lato"/>
      <family val="2"/>
    </font>
    <font>
      <b/>
      <sz val="9"/>
      <color theme="1"/>
      <name val="Segoe UI Black"/>
      <family val="2"/>
    </font>
    <font>
      <vertAlign val="superscript"/>
      <sz val="9"/>
      <color theme="2" tint="-0.499984740745262"/>
      <name val="Lato"/>
      <family val="2"/>
    </font>
    <font>
      <b/>
      <sz val="9"/>
      <name val="Lato"/>
      <family val="2"/>
    </font>
    <font>
      <b/>
      <sz val="9"/>
      <color theme="2" tint="-0.499984740745262"/>
      <name val="Segoe UI"/>
      <family val="2"/>
    </font>
    <font>
      <b/>
      <sz val="9"/>
      <color rgb="FF1B2A57"/>
      <name val="Segoe UI Black"/>
      <family val="2"/>
    </font>
    <font>
      <b/>
      <sz val="8"/>
      <color rgb="FF413E39"/>
      <name val="Lato"/>
      <family val="2"/>
    </font>
    <font>
      <sz val="10"/>
      <color theme="2" tint="-0.499984740745262"/>
      <name val="Lato"/>
      <family val="2"/>
    </font>
    <font>
      <b/>
      <sz val="10"/>
      <color theme="2" tint="-0.499984740745262"/>
      <name val="Lato"/>
      <family val="2"/>
    </font>
    <font>
      <b/>
      <sz val="9"/>
      <color theme="1" tint="0.249977111117893"/>
      <name val="Segoe UI Black"/>
      <family val="2"/>
    </font>
    <font>
      <sz val="8"/>
      <color rgb="FF413E39"/>
      <name val="Lato"/>
      <family val="2"/>
    </font>
    <font>
      <b/>
      <vertAlign val="superscript"/>
      <sz val="9"/>
      <color theme="2" tint="-0.499984740745262"/>
      <name val="Segoe UI"/>
      <family val="2"/>
    </font>
    <font>
      <vertAlign val="superscript"/>
      <sz val="8"/>
      <color theme="2" tint="-0.499984740745262"/>
      <name val="Lato"/>
      <family val="2"/>
    </font>
    <font>
      <b/>
      <sz val="16"/>
      <color theme="1" tint="0.34998626667073579"/>
      <name val="Segoe UI"/>
      <family val="2"/>
    </font>
    <font>
      <sz val="9"/>
      <color theme="1"/>
      <name val="Segoe UI"/>
      <family val="2"/>
    </font>
    <font>
      <sz val="9"/>
      <color rgb="FF413E39"/>
      <name val="Segoe UI"/>
      <family val="2"/>
    </font>
    <font>
      <sz val="14"/>
      <color rgb="FF1B2A57"/>
      <name val="Segoe UI"/>
      <family val="2"/>
    </font>
    <font>
      <sz val="11"/>
      <color rgb="FF413E39"/>
      <name val="Segoe UI"/>
      <family val="2"/>
    </font>
    <font>
      <sz val="11"/>
      <color theme="1"/>
      <name val="Segoe UI"/>
      <family val="2"/>
    </font>
    <font>
      <sz val="10"/>
      <color theme="2" tint="-0.499984740745262"/>
      <name val="Segoe UI"/>
      <family val="2"/>
    </font>
    <font>
      <sz val="16"/>
      <color rgb="FF1B2A57"/>
      <name val="Segoe UI"/>
      <family val="2"/>
    </font>
    <font>
      <sz val="11"/>
      <color theme="2" tint="-0.499984740745262"/>
      <name val="Segoe UI"/>
      <family val="2"/>
    </font>
    <font>
      <sz val="10"/>
      <color rgb="FF413E39"/>
      <name val="Segoe UI"/>
      <family val="2"/>
    </font>
    <font>
      <sz val="11"/>
      <color theme="1" tint="0.249977111117893"/>
      <name val="Segoe UI"/>
      <family val="2"/>
    </font>
    <font>
      <sz val="10"/>
      <color theme="1"/>
      <name val="Segoe UI"/>
      <family val="2"/>
    </font>
    <font>
      <sz val="8"/>
      <color theme="1"/>
      <name val="Segoe UI"/>
      <family val="2"/>
    </font>
    <font>
      <sz val="14"/>
      <color rgb="FF1B2A57"/>
      <name val="Segoe UI"/>
      <family val="2"/>
    </font>
    <font>
      <b/>
      <sz val="9"/>
      <color theme="2" tint="-0.499984740745262"/>
      <name val="Lato Regular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/>
      <right/>
      <top/>
      <bottom style="thin">
        <color theme="2" tint="-9.9948118533890809E-2"/>
      </bottom>
      <diagonal/>
    </border>
    <border>
      <left/>
      <right/>
      <top/>
      <bottom style="thin">
        <color theme="2" tint="-9.9917600024414813E-2"/>
      </bottom>
      <diagonal/>
    </border>
    <border>
      <left/>
      <right/>
      <top style="thin">
        <color theme="2" tint="-9.9948118533890809E-2"/>
      </top>
      <bottom/>
      <diagonal/>
    </border>
    <border>
      <left/>
      <right/>
      <top style="thin">
        <color theme="2" tint="-9.9948118533890809E-2"/>
      </top>
      <bottom style="thin">
        <color theme="2" tint="-9.9917600024414813E-2"/>
      </bottom>
      <diagonal/>
    </border>
    <border>
      <left style="thin">
        <color theme="2" tint="-9.9948118533890809E-2"/>
      </left>
      <right/>
      <top/>
      <bottom/>
      <diagonal/>
    </border>
    <border>
      <left/>
      <right/>
      <top/>
      <bottom style="thin">
        <color theme="2" tint="-9.9887081514938816E-2"/>
      </bottom>
      <diagonal/>
    </border>
    <border>
      <left style="thin">
        <color theme="2" tint="-9.9887081514938816E-2"/>
      </left>
      <right/>
      <top style="thin">
        <color theme="2" tint="-9.9887081514938816E-2"/>
      </top>
      <bottom/>
      <diagonal/>
    </border>
    <border>
      <left/>
      <right/>
      <top style="thin">
        <color theme="2" tint="-9.9887081514938816E-2"/>
      </top>
      <bottom/>
      <diagonal/>
    </border>
    <border>
      <left/>
      <right style="thin">
        <color theme="2" tint="-9.9887081514938816E-2"/>
      </right>
      <top style="thin">
        <color theme="2" tint="-9.9887081514938816E-2"/>
      </top>
      <bottom/>
      <diagonal/>
    </border>
    <border>
      <left style="thin">
        <color theme="2" tint="-9.9887081514938816E-2"/>
      </left>
      <right/>
      <top/>
      <bottom/>
      <diagonal/>
    </border>
    <border>
      <left/>
      <right style="thin">
        <color theme="2" tint="-9.9887081514938816E-2"/>
      </right>
      <top/>
      <bottom/>
      <diagonal/>
    </border>
    <border>
      <left/>
      <right style="thin">
        <color theme="2" tint="-9.9948118533890809E-2"/>
      </right>
      <top/>
      <bottom/>
      <diagonal/>
    </border>
    <border>
      <left style="thin">
        <color theme="2" tint="-9.9887081514938816E-2"/>
      </left>
      <right/>
      <top/>
      <bottom style="thin">
        <color theme="2" tint="-9.9887081514938816E-2"/>
      </bottom>
      <diagonal/>
    </border>
    <border>
      <left/>
      <right style="thin">
        <color theme="2" tint="-9.9887081514938816E-2"/>
      </right>
      <top/>
      <bottom style="thin">
        <color theme="2" tint="-9.9887081514938816E-2"/>
      </bottom>
      <diagonal/>
    </border>
    <border>
      <left style="thin">
        <color theme="2" tint="-9.9948118533890809E-2"/>
      </left>
      <right/>
      <top style="thin">
        <color theme="2" tint="-9.9948118533890809E-2"/>
      </top>
      <bottom/>
      <diagonal/>
    </border>
    <border>
      <left/>
      <right style="thin">
        <color theme="2" tint="-9.9948118533890809E-2"/>
      </right>
      <top style="thin">
        <color theme="2" tint="-9.9948118533890809E-2"/>
      </top>
      <bottom/>
      <diagonal/>
    </border>
    <border>
      <left style="thin">
        <color theme="2" tint="-9.985656300546282E-2"/>
      </left>
      <right/>
      <top/>
      <bottom/>
      <diagonal/>
    </border>
    <border>
      <left/>
      <right style="thin">
        <color theme="2" tint="-9.985656300546282E-2"/>
      </right>
      <top/>
      <bottom/>
      <diagonal/>
    </border>
    <border>
      <left style="thin">
        <color theme="2" tint="-9.9948118533890809E-2"/>
      </left>
      <right/>
      <top/>
      <bottom style="thin">
        <color theme="2" tint="-9.9917600024414813E-2"/>
      </bottom>
      <diagonal/>
    </border>
    <border>
      <left/>
      <right style="thin">
        <color theme="2" tint="-9.9948118533890809E-2"/>
      </right>
      <top/>
      <bottom style="thin">
        <color theme="2" tint="-9.9917600024414813E-2"/>
      </bottom>
      <diagonal/>
    </border>
    <border>
      <left/>
      <right/>
      <top style="thin">
        <color theme="2" tint="-9.9917600024414813E-2"/>
      </top>
      <bottom/>
      <diagonal/>
    </border>
    <border>
      <left/>
      <right style="dotted">
        <color theme="0" tint="-4.9989318521683403E-2"/>
      </right>
      <top/>
      <bottom/>
      <diagonal/>
    </border>
    <border>
      <left/>
      <right/>
      <top style="dotted">
        <color theme="0" tint="-4.9989318521683403E-2"/>
      </top>
      <bottom style="dotted">
        <color theme="0" tint="-4.9989318521683403E-2"/>
      </bottom>
      <diagonal/>
    </border>
    <border>
      <left/>
      <right style="dotted">
        <color theme="0" tint="-4.9989318521683403E-2"/>
      </right>
      <top style="dotted">
        <color theme="0" tint="-4.9989318521683403E-2"/>
      </top>
      <bottom style="dotted">
        <color theme="0" tint="-4.9989318521683403E-2"/>
      </bottom>
      <diagonal/>
    </border>
    <border>
      <left/>
      <right style="thin">
        <color theme="2" tint="-9.985656300546282E-2"/>
      </right>
      <top style="thin">
        <color theme="2" tint="-9.9887081514938816E-2"/>
      </top>
      <bottom/>
      <diagonal/>
    </border>
    <border>
      <left style="thin">
        <color theme="2" tint="-9.985656300546282E-2"/>
      </left>
      <right/>
      <top style="thin">
        <color theme="2" tint="-9.9887081514938816E-2"/>
      </top>
      <bottom/>
      <diagonal/>
    </border>
    <border>
      <left style="thin">
        <color theme="2" tint="-9.985656300546282E-2"/>
      </left>
      <right/>
      <top/>
      <bottom style="thin">
        <color theme="2" tint="-9.985656300546282E-2"/>
      </bottom>
      <diagonal/>
    </border>
    <border>
      <left/>
      <right/>
      <top/>
      <bottom style="thin">
        <color theme="2" tint="-9.985656300546282E-2"/>
      </bottom>
      <diagonal/>
    </border>
    <border>
      <left/>
      <right style="thin">
        <color theme="2" tint="-9.985656300546282E-2"/>
      </right>
      <top/>
      <bottom style="thin">
        <color theme="2" tint="-9.985656300546282E-2"/>
      </bottom>
      <diagonal/>
    </border>
    <border>
      <left style="thin">
        <color theme="2" tint="-9.9795525986510814E-2"/>
      </left>
      <right/>
      <top style="thin">
        <color theme="2" tint="-9.9795525986510814E-2"/>
      </top>
      <bottom/>
      <diagonal/>
    </border>
    <border>
      <left/>
      <right/>
      <top style="thin">
        <color theme="2" tint="-9.9795525986510814E-2"/>
      </top>
      <bottom/>
      <diagonal/>
    </border>
    <border>
      <left/>
      <right style="thin">
        <color theme="2" tint="-9.9795525986510814E-2"/>
      </right>
      <top style="thin">
        <color theme="2" tint="-9.9795525986510814E-2"/>
      </top>
      <bottom/>
      <diagonal/>
    </border>
    <border>
      <left style="thin">
        <color theme="2" tint="-9.9795525986510814E-2"/>
      </left>
      <right/>
      <top/>
      <bottom/>
      <diagonal/>
    </border>
    <border>
      <left/>
      <right style="thin">
        <color theme="2" tint="-9.9795525986510814E-2"/>
      </right>
      <top/>
      <bottom/>
      <diagonal/>
    </border>
    <border>
      <left/>
      <right/>
      <top/>
      <bottom style="thin">
        <color theme="2" tint="-9.982604449598681E-2"/>
      </bottom>
      <diagonal/>
    </border>
    <border>
      <left/>
      <right/>
      <top style="thin">
        <color theme="2" tint="-9.985656300546282E-2"/>
      </top>
      <bottom/>
      <diagonal/>
    </border>
    <border>
      <left/>
      <right/>
      <top/>
      <bottom style="thin">
        <color theme="2" tint="-9.9795525986510814E-2"/>
      </bottom>
      <diagonal/>
    </border>
    <border>
      <left style="thin">
        <color theme="2" tint="-9.9765007477034817E-2"/>
      </left>
      <right/>
      <top/>
      <bottom/>
      <diagonal/>
    </border>
    <border>
      <left/>
      <right style="thin">
        <color theme="2" tint="-9.9765007477034817E-2"/>
      </right>
      <top/>
      <bottom/>
      <diagonal/>
    </border>
    <border>
      <left/>
      <right style="thin">
        <color theme="2" tint="-9.9948118533890809E-2"/>
      </right>
      <top/>
      <bottom style="thin">
        <color theme="0" tint="-4.9989318521683403E-2"/>
      </bottom>
      <diagonal/>
    </border>
    <border>
      <left style="thin">
        <color theme="2" tint="-9.985656300546282E-2"/>
      </left>
      <right/>
      <top/>
      <bottom style="thin">
        <color theme="2" tint="-9.982604449598681E-2"/>
      </bottom>
      <diagonal/>
    </border>
    <border>
      <left/>
      <right style="thin">
        <color theme="2" tint="-9.985656300546282E-2"/>
      </right>
      <top/>
      <bottom style="thin">
        <color theme="2" tint="-9.982604449598681E-2"/>
      </bottom>
      <diagonal/>
    </border>
    <border>
      <left/>
      <right/>
      <top style="thin">
        <color theme="2" tint="-9.982604449598681E-2"/>
      </top>
      <bottom/>
      <diagonal/>
    </border>
    <border>
      <left/>
      <right/>
      <top/>
      <bottom style="thin">
        <color theme="0" tint="-4.9989318521683403E-2"/>
      </bottom>
      <diagonal/>
    </border>
    <border>
      <left/>
      <right/>
      <top style="thin">
        <color theme="2" tint="-9.985656300546282E-2"/>
      </top>
      <bottom style="thin">
        <color theme="2" tint="-9.985656300546282E-2"/>
      </bottom>
      <diagonal/>
    </border>
    <border>
      <left style="thin">
        <color theme="2" tint="-9.985656300546282E-2"/>
      </left>
      <right/>
      <top style="thin">
        <color theme="2" tint="-9.985656300546282E-2"/>
      </top>
      <bottom/>
      <diagonal/>
    </border>
    <border>
      <left/>
      <right style="thin">
        <color theme="2" tint="-9.985656300546282E-2"/>
      </right>
      <top style="thin">
        <color theme="2" tint="-9.985656300546282E-2"/>
      </top>
      <bottom/>
      <diagonal/>
    </border>
    <border>
      <left/>
      <right/>
      <top/>
      <bottom style="thin">
        <color theme="2" tint="-9.9703970458082825E-2"/>
      </bottom>
      <diagonal/>
    </border>
    <border>
      <left style="thin">
        <color theme="2" tint="-9.9795525986510814E-2"/>
      </left>
      <right/>
      <top/>
      <bottom style="thin">
        <color theme="2" tint="-9.9795525986510814E-2"/>
      </bottom>
      <diagonal/>
    </border>
    <border>
      <left/>
      <right style="thin">
        <color theme="2" tint="-9.9795525986510814E-2"/>
      </right>
      <top/>
      <bottom style="thin">
        <color theme="2" tint="-9.9795525986510814E-2"/>
      </bottom>
      <diagonal/>
    </border>
    <border>
      <left style="thin">
        <color theme="2" tint="-9.9765007477034817E-2"/>
      </left>
      <right/>
      <top/>
      <bottom style="thin">
        <color theme="2" tint="-9.9795525986510814E-2"/>
      </bottom>
      <diagonal/>
    </border>
    <border>
      <left/>
      <right style="thin">
        <color theme="2" tint="-9.9765007477034817E-2"/>
      </right>
      <top/>
      <bottom style="thin">
        <color theme="2" tint="-9.9795525986510814E-2"/>
      </bottom>
      <diagonal/>
    </border>
    <border>
      <left/>
      <right/>
      <top style="thin">
        <color theme="1" tint="0.499984740745262"/>
      </top>
      <bottom/>
      <diagonal/>
    </border>
  </borders>
  <cellStyleXfs count="1">
    <xf numFmtId="0" fontId="0" fillId="0" borderId="0"/>
  </cellStyleXfs>
  <cellXfs count="354">
    <xf numFmtId="0" fontId="0" fillId="0" borderId="0" xfId="0"/>
    <xf numFmtId="0" fontId="4" fillId="0" borderId="0" xfId="0" applyFont="1"/>
    <xf numFmtId="0" fontId="5" fillId="0" borderId="0" xfId="0" applyFont="1"/>
    <xf numFmtId="0" fontId="3" fillId="0" borderId="0" xfId="0" applyFont="1"/>
    <xf numFmtId="0" fontId="11" fillId="0" borderId="0" xfId="0" applyFont="1"/>
    <xf numFmtId="0" fontId="14" fillId="0" borderId="0" xfId="0" applyFont="1" applyAlignment="1">
      <alignment horizontal="center" vertical="center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right"/>
    </xf>
    <xf numFmtId="0" fontId="17" fillId="0" borderId="0" xfId="0" applyFont="1"/>
    <xf numFmtId="0" fontId="18" fillId="0" borderId="6" xfId="0" applyFont="1" applyBorder="1"/>
    <xf numFmtId="0" fontId="19" fillId="0" borderId="6" xfId="0" applyFont="1" applyBorder="1"/>
    <xf numFmtId="0" fontId="15" fillId="0" borderId="6" xfId="0" applyFont="1" applyBorder="1" applyAlignment="1">
      <alignment vertical="center"/>
    </xf>
    <xf numFmtId="0" fontId="19" fillId="0" borderId="8" xfId="0" applyFont="1" applyBorder="1"/>
    <xf numFmtId="0" fontId="19" fillId="0" borderId="9" xfId="0" applyFont="1" applyBorder="1"/>
    <xf numFmtId="0" fontId="19" fillId="0" borderId="11" xfId="0" applyFont="1" applyBorder="1"/>
    <xf numFmtId="0" fontId="16" fillId="0" borderId="11" xfId="0" applyFont="1" applyBorder="1" applyAlignment="1">
      <alignment horizontal="left"/>
    </xf>
    <xf numFmtId="0" fontId="16" fillId="0" borderId="12" xfId="0" applyFont="1" applyBorder="1" applyAlignment="1">
      <alignment horizontal="left"/>
    </xf>
    <xf numFmtId="3" fontId="21" fillId="0" borderId="0" xfId="0" applyNumberFormat="1" applyFont="1" applyAlignment="1">
      <alignment horizontal="right"/>
    </xf>
    <xf numFmtId="0" fontId="21" fillId="0" borderId="0" xfId="0" applyFont="1" applyAlignment="1">
      <alignment horizontal="right"/>
    </xf>
    <xf numFmtId="0" fontId="23" fillId="0" borderId="12" xfId="0" applyFont="1" applyBorder="1" applyAlignment="1">
      <alignment vertical="top"/>
    </xf>
    <xf numFmtId="0" fontId="21" fillId="0" borderId="0" xfId="0" applyFont="1"/>
    <xf numFmtId="0" fontId="16" fillId="0" borderId="11" xfId="0" applyFont="1" applyBorder="1"/>
    <xf numFmtId="0" fontId="16" fillId="0" borderId="3" xfId="0" applyFont="1" applyBorder="1" applyAlignment="1">
      <alignment horizontal="left"/>
    </xf>
    <xf numFmtId="3" fontId="21" fillId="0" borderId="3" xfId="0" applyNumberFormat="1" applyFont="1" applyBorder="1" applyAlignment="1">
      <alignment horizontal="right"/>
    </xf>
    <xf numFmtId="0" fontId="21" fillId="0" borderId="3" xfId="0" applyFont="1" applyBorder="1" applyAlignment="1">
      <alignment horizontal="right"/>
    </xf>
    <xf numFmtId="0" fontId="16" fillId="0" borderId="0" xfId="0" applyFont="1"/>
    <xf numFmtId="0" fontId="25" fillId="0" borderId="0" xfId="0" applyFont="1"/>
    <xf numFmtId="0" fontId="16" fillId="0" borderId="12" xfId="0" applyFont="1" applyBorder="1"/>
    <xf numFmtId="3" fontId="11" fillId="0" borderId="0" xfId="0" applyNumberFormat="1" applyFont="1"/>
    <xf numFmtId="0" fontId="20" fillId="0" borderId="0" xfId="0" applyFont="1" applyAlignment="1">
      <alignment horizontal="left"/>
    </xf>
    <xf numFmtId="3" fontId="17" fillId="0" borderId="0" xfId="0" applyNumberFormat="1" applyFont="1" applyAlignment="1">
      <alignment horizontal="right"/>
    </xf>
    <xf numFmtId="0" fontId="19" fillId="0" borderId="0" xfId="0" applyFont="1"/>
    <xf numFmtId="0" fontId="19" fillId="0" borderId="3" xfId="0" applyFont="1" applyBorder="1"/>
    <xf numFmtId="0" fontId="19" fillId="0" borderId="16" xfId="0" applyFont="1" applyBorder="1"/>
    <xf numFmtId="0" fontId="29" fillId="0" borderId="0" xfId="0" applyFont="1"/>
    <xf numFmtId="0" fontId="10" fillId="0" borderId="0" xfId="0" applyFont="1" applyAlignment="1">
      <alignment vertical="top"/>
    </xf>
    <xf numFmtId="3" fontId="21" fillId="0" borderId="0" xfId="0" applyNumberFormat="1" applyFont="1"/>
    <xf numFmtId="0" fontId="26" fillId="0" borderId="0" xfId="0" applyFont="1"/>
    <xf numFmtId="0" fontId="16" fillId="0" borderId="18" xfId="0" applyFont="1" applyBorder="1"/>
    <xf numFmtId="0" fontId="23" fillId="0" borderId="20" xfId="0" applyFont="1" applyBorder="1" applyAlignment="1">
      <alignment vertical="top"/>
    </xf>
    <xf numFmtId="170" fontId="21" fillId="0" borderId="0" xfId="0" applyNumberFormat="1" applyFont="1"/>
    <xf numFmtId="165" fontId="21" fillId="0" borderId="0" xfId="0" applyNumberFormat="1" applyFont="1"/>
    <xf numFmtId="0" fontId="22" fillId="0" borderId="0" xfId="0" applyFont="1"/>
    <xf numFmtId="0" fontId="16" fillId="0" borderId="8" xfId="0" applyFont="1" applyBorder="1" applyAlignment="1">
      <alignment horizontal="left"/>
    </xf>
    <xf numFmtId="3" fontId="21" fillId="0" borderId="8" xfId="0" applyNumberFormat="1" applyFont="1" applyBorder="1" applyAlignment="1">
      <alignment horizontal="right"/>
    </xf>
    <xf numFmtId="0" fontId="21" fillId="0" borderId="8" xfId="0" applyFont="1" applyBorder="1" applyAlignment="1">
      <alignment horizontal="right"/>
    </xf>
    <xf numFmtId="0" fontId="23" fillId="0" borderId="25" xfId="0" applyFont="1" applyBorder="1" applyAlignment="1">
      <alignment vertical="top"/>
    </xf>
    <xf numFmtId="0" fontId="23" fillId="0" borderId="18" xfId="0" applyFont="1" applyBorder="1" applyAlignment="1">
      <alignment vertical="top"/>
    </xf>
    <xf numFmtId="0" fontId="16" fillId="0" borderId="28" xfId="0" applyFont="1" applyBorder="1" applyAlignment="1">
      <alignment horizontal="left"/>
    </xf>
    <xf numFmtId="0" fontId="21" fillId="0" borderId="28" xfId="0" applyFont="1" applyBorder="1" applyAlignment="1">
      <alignment horizontal="right"/>
    </xf>
    <xf numFmtId="0" fontId="23" fillId="0" borderId="29" xfId="0" applyFont="1" applyBorder="1" applyAlignment="1">
      <alignment vertical="top"/>
    </xf>
    <xf numFmtId="164" fontId="21" fillId="0" borderId="0" xfId="0" applyNumberFormat="1" applyFont="1"/>
    <xf numFmtId="166" fontId="21" fillId="0" borderId="0" xfId="0" applyNumberFormat="1" applyFont="1"/>
    <xf numFmtId="9" fontId="21" fillId="0" borderId="0" xfId="0" applyNumberFormat="1" applyFont="1"/>
    <xf numFmtId="0" fontId="16" fillId="0" borderId="1" xfId="0" applyFont="1" applyBorder="1"/>
    <xf numFmtId="1" fontId="11" fillId="0" borderId="0" xfId="0" applyNumberFormat="1" applyFont="1"/>
    <xf numFmtId="0" fontId="37" fillId="0" borderId="0" xfId="0" applyFont="1"/>
    <xf numFmtId="0" fontId="16" fillId="0" borderId="35" xfId="0" applyFont="1" applyBorder="1"/>
    <xf numFmtId="0" fontId="21" fillId="0" borderId="35" xfId="0" applyFont="1" applyBorder="1"/>
    <xf numFmtId="0" fontId="25" fillId="0" borderId="35" xfId="0" applyFont="1" applyBorder="1"/>
    <xf numFmtId="0" fontId="23" fillId="0" borderId="0" xfId="0" applyFont="1" applyAlignment="1">
      <alignment vertical="top"/>
    </xf>
    <xf numFmtId="0" fontId="29" fillId="0" borderId="0" xfId="0" applyFont="1" applyAlignment="1">
      <alignment horizontal="left"/>
    </xf>
    <xf numFmtId="0" fontId="16" fillId="0" borderId="29" xfId="0" applyFont="1" applyBorder="1"/>
    <xf numFmtId="0" fontId="16" fillId="0" borderId="42" xfId="0" applyFont="1" applyBorder="1"/>
    <xf numFmtId="0" fontId="23" fillId="0" borderId="43" xfId="0" applyFont="1" applyBorder="1" applyAlignment="1">
      <alignment vertical="top"/>
    </xf>
    <xf numFmtId="0" fontId="31" fillId="0" borderId="0" xfId="0" applyFont="1"/>
    <xf numFmtId="9" fontId="31" fillId="0" borderId="0" xfId="0" applyNumberFormat="1" applyFont="1"/>
    <xf numFmtId="0" fontId="31" fillId="0" borderId="0" xfId="0" applyFont="1" applyAlignment="1">
      <alignment wrapText="1"/>
    </xf>
    <xf numFmtId="0" fontId="16" fillId="0" borderId="2" xfId="0" applyFont="1" applyBorder="1" applyAlignment="1">
      <alignment horizontal="left"/>
    </xf>
    <xf numFmtId="0" fontId="21" fillId="0" borderId="2" xfId="0" applyFont="1" applyBorder="1" applyAlignment="1">
      <alignment horizontal="right"/>
    </xf>
    <xf numFmtId="0" fontId="20" fillId="0" borderId="0" xfId="0" applyFont="1" applyAlignment="1">
      <alignment horizontal="left" vertical="top" wrapText="1"/>
    </xf>
    <xf numFmtId="14" fontId="11" fillId="0" borderId="0" xfId="0" applyNumberFormat="1" applyFont="1"/>
    <xf numFmtId="14" fontId="11" fillId="0" borderId="0" xfId="0" applyNumberFormat="1" applyFont="1" applyAlignment="1">
      <alignment horizontal="left" vertical="top"/>
    </xf>
    <xf numFmtId="3" fontId="11" fillId="0" borderId="0" xfId="0" applyNumberFormat="1" applyFont="1" applyAlignment="1">
      <alignment horizontal="right" vertical="top"/>
    </xf>
    <xf numFmtId="49" fontId="21" fillId="0" borderId="0" xfId="0" applyNumberFormat="1" applyFont="1"/>
    <xf numFmtId="49" fontId="16" fillId="0" borderId="1" xfId="0" applyNumberFormat="1" applyFont="1" applyBorder="1"/>
    <xf numFmtId="3" fontId="21" fillId="0" borderId="2" xfId="0" applyNumberFormat="1" applyFont="1" applyBorder="1" applyAlignment="1">
      <alignment horizontal="right"/>
    </xf>
    <xf numFmtId="170" fontId="16" fillId="0" borderId="0" xfId="0" applyNumberFormat="1" applyFont="1"/>
    <xf numFmtId="0" fontId="2" fillId="0" borderId="0" xfId="0" applyFont="1"/>
    <xf numFmtId="0" fontId="16" fillId="0" borderId="28" xfId="0" applyFont="1" applyBorder="1"/>
    <xf numFmtId="0" fontId="21" fillId="0" borderId="28" xfId="0" applyFont="1" applyBorder="1"/>
    <xf numFmtId="0" fontId="25" fillId="0" borderId="28" xfId="0" applyFont="1" applyBorder="1"/>
    <xf numFmtId="0" fontId="16" fillId="0" borderId="45" xfId="0" applyFont="1" applyBorder="1"/>
    <xf numFmtId="0" fontId="21" fillId="0" borderId="45" xfId="0" applyFont="1" applyBorder="1"/>
    <xf numFmtId="0" fontId="25" fillId="0" borderId="45" xfId="0" applyFont="1" applyBorder="1"/>
    <xf numFmtId="0" fontId="19" fillId="0" borderId="36" xfId="0" applyFont="1" applyBorder="1"/>
    <xf numFmtId="0" fontId="19" fillId="0" borderId="47" xfId="0" applyFont="1" applyBorder="1"/>
    <xf numFmtId="0" fontId="39" fillId="0" borderId="6" xfId="0" applyFont="1" applyBorder="1"/>
    <xf numFmtId="0" fontId="43" fillId="0" borderId="0" xfId="0" applyFont="1"/>
    <xf numFmtId="0" fontId="1" fillId="0" borderId="0" xfId="0" applyFont="1"/>
    <xf numFmtId="0" fontId="1" fillId="0" borderId="17" xfId="0" applyFont="1" applyBorder="1"/>
    <xf numFmtId="0" fontId="15" fillId="0" borderId="0" xfId="0" applyFont="1" applyAlignment="1">
      <alignment vertical="center"/>
    </xf>
    <xf numFmtId="0" fontId="1" fillId="0" borderId="46" xfId="0" applyFont="1" applyBorder="1"/>
    <xf numFmtId="0" fontId="1" fillId="0" borderId="27" xfId="0" applyFont="1" applyBorder="1"/>
    <xf numFmtId="3" fontId="21" fillId="0" borderId="28" xfId="0" applyNumberFormat="1" applyFont="1" applyBorder="1" applyAlignment="1">
      <alignment horizontal="right"/>
    </xf>
    <xf numFmtId="0" fontId="1" fillId="0" borderId="6" xfId="0" applyFont="1" applyBorder="1"/>
    <xf numFmtId="0" fontId="1" fillId="0" borderId="26" xfId="0" applyFont="1" applyBorder="1"/>
    <xf numFmtId="164" fontId="1" fillId="0" borderId="0" xfId="0" applyNumberFormat="1" applyFont="1"/>
    <xf numFmtId="0" fontId="1" fillId="0" borderId="28" xfId="0" applyFont="1" applyBorder="1"/>
    <xf numFmtId="0" fontId="1" fillId="0" borderId="43" xfId="0" applyFont="1" applyBorder="1"/>
    <xf numFmtId="0" fontId="1" fillId="0" borderId="41" xfId="0" applyFont="1" applyBorder="1"/>
    <xf numFmtId="0" fontId="22" fillId="0" borderId="0" xfId="0" applyFont="1" applyAlignment="1">
      <alignment vertical="top" wrapText="1"/>
    </xf>
    <xf numFmtId="0" fontId="22" fillId="0" borderId="0" xfId="0" applyFont="1" applyAlignment="1">
      <alignment horizontal="right"/>
    </xf>
    <xf numFmtId="14" fontId="11" fillId="0" borderId="0" xfId="0" applyNumberFormat="1" applyFont="1" applyAlignment="1">
      <alignment horizontal="right"/>
    </xf>
    <xf numFmtId="0" fontId="16" fillId="0" borderId="34" xfId="0" applyFont="1" applyBorder="1"/>
    <xf numFmtId="0" fontId="39" fillId="0" borderId="0" xfId="0" applyFont="1"/>
    <xf numFmtId="0" fontId="16" fillId="0" borderId="4" xfId="0" applyFont="1" applyBorder="1"/>
    <xf numFmtId="0" fontId="3" fillId="0" borderId="0" xfId="0" applyFont="1" applyAlignment="1">
      <alignment vertical="top"/>
    </xf>
    <xf numFmtId="0" fontId="11" fillId="0" borderId="0" xfId="0" applyFont="1" applyAlignment="1">
      <alignment vertical="top"/>
    </xf>
    <xf numFmtId="172" fontId="41" fillId="0" borderId="0" xfId="0" applyNumberFormat="1" applyFont="1"/>
    <xf numFmtId="0" fontId="21" fillId="0" borderId="1" xfId="0" applyFont="1" applyBorder="1"/>
    <xf numFmtId="0" fontId="16" fillId="0" borderId="21" xfId="0" applyFont="1" applyBorder="1" applyAlignment="1">
      <alignment horizontal="left"/>
    </xf>
    <xf numFmtId="3" fontId="21" fillId="0" borderId="21" xfId="0" applyNumberFormat="1" applyFont="1" applyBorder="1" applyAlignment="1">
      <alignment horizontal="right"/>
    </xf>
    <xf numFmtId="3" fontId="21" fillId="0" borderId="1" xfId="0" applyNumberFormat="1" applyFont="1" applyBorder="1"/>
    <xf numFmtId="0" fontId="16" fillId="0" borderId="3" xfId="0" applyFont="1" applyBorder="1"/>
    <xf numFmtId="0" fontId="19" fillId="0" borderId="21" xfId="0" applyFont="1" applyBorder="1"/>
    <xf numFmtId="165" fontId="33" fillId="0" borderId="0" xfId="0" applyNumberFormat="1" applyFont="1" applyAlignment="1">
      <alignment horizontal="left"/>
    </xf>
    <xf numFmtId="165" fontId="10" fillId="0" borderId="0" xfId="0" applyNumberFormat="1" applyFont="1" applyAlignment="1">
      <alignment horizontal="right"/>
    </xf>
    <xf numFmtId="9" fontId="10" fillId="0" borderId="0" xfId="0" applyNumberFormat="1" applyFont="1" applyAlignment="1">
      <alignment horizontal="right"/>
    </xf>
    <xf numFmtId="0" fontId="6" fillId="0" borderId="0" xfId="0" applyFont="1" applyAlignment="1">
      <alignment horizontal="left"/>
    </xf>
    <xf numFmtId="9" fontId="7" fillId="0" borderId="0" xfId="0" applyNumberFormat="1" applyFont="1" applyAlignment="1">
      <alignment horizontal="right"/>
    </xf>
    <xf numFmtId="0" fontId="29" fillId="0" borderId="3" xfId="0" applyFont="1" applyBorder="1"/>
    <xf numFmtId="171" fontId="12" fillId="0" borderId="0" xfId="0" applyNumberFormat="1" applyFont="1" applyAlignment="1">
      <alignment horizontal="left"/>
    </xf>
    <xf numFmtId="9" fontId="11" fillId="0" borderId="0" xfId="0" applyNumberFormat="1" applyFont="1"/>
    <xf numFmtId="165" fontId="21" fillId="0" borderId="0" xfId="0" applyNumberFormat="1" applyFont="1" applyAlignment="1">
      <alignment horizontal="right"/>
    </xf>
    <xf numFmtId="0" fontId="21" fillId="0" borderId="28" xfId="0" applyFont="1" applyBorder="1" applyAlignment="1">
      <alignment horizontal="left" vertical="top" wrapText="1"/>
    </xf>
    <xf numFmtId="0" fontId="21" fillId="0" borderId="28" xfId="0" applyFont="1" applyBorder="1" applyAlignment="1">
      <alignment horizontal="left" vertical="top"/>
    </xf>
    <xf numFmtId="0" fontId="23" fillId="0" borderId="36" xfId="0" applyFont="1" applyBorder="1" applyAlignment="1">
      <alignment vertical="top"/>
    </xf>
    <xf numFmtId="0" fontId="19" fillId="0" borderId="37" xfId="0" applyFont="1" applyBorder="1"/>
    <xf numFmtId="0" fontId="16" fillId="0" borderId="31" xfId="0" applyFont="1" applyBorder="1"/>
    <xf numFmtId="0" fontId="21" fillId="0" borderId="31" xfId="0" applyFont="1" applyBorder="1"/>
    <xf numFmtId="0" fontId="25" fillId="0" borderId="31" xfId="0" applyFont="1" applyBorder="1"/>
    <xf numFmtId="0" fontId="16" fillId="0" borderId="39" xfId="0" applyFont="1" applyBorder="1"/>
    <xf numFmtId="9" fontId="41" fillId="0" borderId="40" xfId="0" applyNumberFormat="1" applyFont="1" applyBorder="1"/>
    <xf numFmtId="9" fontId="21" fillId="0" borderId="0" xfId="0" applyNumberFormat="1" applyFont="1" applyAlignment="1">
      <alignment horizontal="right"/>
    </xf>
    <xf numFmtId="9" fontId="42" fillId="0" borderId="40" xfId="0" applyNumberFormat="1" applyFont="1" applyBorder="1"/>
    <xf numFmtId="0" fontId="16" fillId="0" borderId="44" xfId="0" applyFont="1" applyBorder="1" applyAlignment="1">
      <alignment horizontal="right"/>
    </xf>
    <xf numFmtId="0" fontId="16" fillId="0" borderId="44" xfId="0" applyFont="1" applyBorder="1"/>
    <xf numFmtId="0" fontId="16" fillId="0" borderId="44" xfId="0" applyFont="1" applyBorder="1" applyAlignment="1">
      <alignment horizontal="right" wrapText="1"/>
    </xf>
    <xf numFmtId="0" fontId="18" fillId="0" borderId="37" xfId="0" applyFont="1" applyBorder="1"/>
    <xf numFmtId="0" fontId="23" fillId="0" borderId="18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16" fillId="0" borderId="32" xfId="0" applyFont="1" applyBorder="1"/>
    <xf numFmtId="0" fontId="16" fillId="0" borderId="37" xfId="0" applyFont="1" applyBorder="1"/>
    <xf numFmtId="0" fontId="21" fillId="0" borderId="37" xfId="0" applyFont="1" applyBorder="1"/>
    <xf numFmtId="0" fontId="25" fillId="0" borderId="37" xfId="0" applyFont="1" applyBorder="1"/>
    <xf numFmtId="0" fontId="16" fillId="0" borderId="50" xfId="0" applyFont="1" applyBorder="1"/>
    <xf numFmtId="0" fontId="16" fillId="0" borderId="52" xfId="0" applyFont="1" applyBorder="1"/>
    <xf numFmtId="0" fontId="21" fillId="0" borderId="1" xfId="0" applyFont="1" applyBorder="1" applyAlignment="1">
      <alignment horizontal="right"/>
    </xf>
    <xf numFmtId="165" fontId="7" fillId="0" borderId="1" xfId="0" applyNumberFormat="1" applyFont="1" applyBorder="1"/>
    <xf numFmtId="0" fontId="29" fillId="0" borderId="21" xfId="0" applyFont="1" applyBorder="1"/>
    <xf numFmtId="0" fontId="16" fillId="0" borderId="21" xfId="0" applyFont="1" applyBorder="1"/>
    <xf numFmtId="0" fontId="16" fillId="0" borderId="0" xfId="0" applyFont="1" applyAlignment="1">
      <alignment horizontal="right" vertical="top"/>
    </xf>
    <xf numFmtId="0" fontId="50" fillId="0" borderId="0" xfId="0" applyFont="1"/>
    <xf numFmtId="0" fontId="19" fillId="0" borderId="53" xfId="0" applyFont="1" applyBorder="1"/>
    <xf numFmtId="0" fontId="51" fillId="0" borderId="0" xfId="0" applyFont="1"/>
    <xf numFmtId="165" fontId="16" fillId="0" borderId="0" xfId="0" applyNumberFormat="1" applyFont="1"/>
    <xf numFmtId="0" fontId="52" fillId="0" borderId="0" xfId="0" applyFont="1" applyAlignment="1">
      <alignment horizontal="left"/>
    </xf>
    <xf numFmtId="0" fontId="29" fillId="0" borderId="53" xfId="0" applyFont="1" applyBorder="1"/>
    <xf numFmtId="0" fontId="16" fillId="0" borderId="53" xfId="0" applyFont="1" applyBorder="1"/>
    <xf numFmtId="9" fontId="17" fillId="0" borderId="0" xfId="0" applyNumberFormat="1" applyFont="1" applyAlignment="1">
      <alignment horizontal="right"/>
    </xf>
    <xf numFmtId="49" fontId="21" fillId="0" borderId="3" xfId="0" applyNumberFormat="1" applyFont="1" applyBorder="1" applyAlignment="1">
      <alignment horizontal="left" vertical="top"/>
    </xf>
    <xf numFmtId="0" fontId="21" fillId="0" borderId="3" xfId="0" applyFont="1" applyBorder="1" applyAlignment="1">
      <alignment horizontal="left" vertical="top"/>
    </xf>
    <xf numFmtId="0" fontId="16" fillId="0" borderId="53" xfId="0" applyFont="1" applyBorder="1" applyAlignment="1">
      <alignment horizontal="left"/>
    </xf>
    <xf numFmtId="3" fontId="21" fillId="0" borderId="53" xfId="0" applyNumberFormat="1" applyFont="1" applyBorder="1" applyAlignment="1">
      <alignment horizontal="right"/>
    </xf>
    <xf numFmtId="0" fontId="21" fillId="0" borderId="53" xfId="0" applyFont="1" applyBorder="1" applyAlignment="1">
      <alignment horizontal="right"/>
    </xf>
    <xf numFmtId="0" fontId="8" fillId="0" borderId="0" xfId="0" applyFont="1"/>
    <xf numFmtId="0" fontId="16" fillId="0" borderId="0" xfId="0" applyFont="1" applyAlignment="1">
      <alignment vertical="top"/>
    </xf>
    <xf numFmtId="0" fontId="21" fillId="0" borderId="53" xfId="0" applyFont="1" applyBorder="1"/>
    <xf numFmtId="0" fontId="25" fillId="0" borderId="53" xfId="0" applyFont="1" applyBorder="1"/>
    <xf numFmtId="0" fontId="29" fillId="0" borderId="53" xfId="0" applyFont="1" applyBorder="1" applyAlignment="1">
      <alignment horizontal="left"/>
    </xf>
    <xf numFmtId="0" fontId="40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0" fontId="54" fillId="0" borderId="6" xfId="0" applyFont="1" applyBorder="1"/>
    <xf numFmtId="0" fontId="55" fillId="0" borderId="0" xfId="0" applyFont="1"/>
    <xf numFmtId="0" fontId="57" fillId="0" borderId="0" xfId="0" applyFont="1"/>
    <xf numFmtId="165" fontId="7" fillId="0" borderId="0" xfId="0" applyNumberFormat="1" applyFont="1"/>
    <xf numFmtId="0" fontId="6" fillId="0" borderId="53" xfId="0" applyFont="1" applyBorder="1" applyAlignment="1">
      <alignment horizontal="left"/>
    </xf>
    <xf numFmtId="9" fontId="7" fillId="0" borderId="53" xfId="0" applyNumberFormat="1" applyFont="1" applyBorder="1" applyAlignment="1">
      <alignment horizontal="right"/>
    </xf>
    <xf numFmtId="0" fontId="58" fillId="0" borderId="0" xfId="0" applyFont="1" applyAlignment="1">
      <alignment horizontal="left"/>
    </xf>
    <xf numFmtId="0" fontId="18" fillId="0" borderId="0" xfId="0" applyFont="1"/>
    <xf numFmtId="0" fontId="7" fillId="0" borderId="0" xfId="0" applyFont="1"/>
    <xf numFmtId="0" fontId="1" fillId="0" borderId="53" xfId="0" applyFont="1" applyBorder="1"/>
    <xf numFmtId="0" fontId="1" fillId="0" borderId="1" xfId="0" applyFont="1" applyBorder="1"/>
    <xf numFmtId="9" fontId="1" fillId="0" borderId="0" xfId="0" applyNumberFormat="1" applyFont="1"/>
    <xf numFmtId="165" fontId="1" fillId="0" borderId="0" xfId="0" applyNumberFormat="1" applyFont="1"/>
    <xf numFmtId="0" fontId="1" fillId="0" borderId="3" xfId="0" applyFont="1" applyBorder="1"/>
    <xf numFmtId="0" fontId="1" fillId="0" borderId="0" xfId="0" applyFont="1" applyAlignment="1">
      <alignment horizontal="right"/>
    </xf>
    <xf numFmtId="171" fontId="1" fillId="0" borderId="0" xfId="0" applyNumberFormat="1" applyFont="1"/>
    <xf numFmtId="0" fontId="1" fillId="0" borderId="21" xfId="0" applyFont="1" applyBorder="1"/>
    <xf numFmtId="0" fontId="1" fillId="0" borderId="0" xfId="0" applyFont="1" applyAlignment="1">
      <alignment vertical="top"/>
    </xf>
    <xf numFmtId="0" fontId="1" fillId="0" borderId="22" xfId="0" applyFont="1" applyBorder="1"/>
    <xf numFmtId="0" fontId="1" fillId="0" borderId="23" xfId="0" applyFont="1" applyBorder="1"/>
    <xf numFmtId="0" fontId="1" fillId="0" borderId="24" xfId="0" applyFont="1" applyBorder="1"/>
    <xf numFmtId="165" fontId="1" fillId="0" borderId="1" xfId="0" applyNumberFormat="1" applyFont="1" applyBorder="1"/>
    <xf numFmtId="0" fontId="1" fillId="0" borderId="48" xfId="0" applyFont="1" applyBorder="1"/>
    <xf numFmtId="0" fontId="1" fillId="0" borderId="36" xfId="0" applyFont="1" applyBorder="1"/>
    <xf numFmtId="0" fontId="1" fillId="0" borderId="37" xfId="0" applyFont="1" applyBorder="1"/>
    <xf numFmtId="167" fontId="1" fillId="0" borderId="40" xfId="0" applyNumberFormat="1" applyFont="1" applyBorder="1"/>
    <xf numFmtId="9" fontId="1" fillId="0" borderId="44" xfId="0" applyNumberFormat="1" applyFont="1" applyBorder="1"/>
    <xf numFmtId="0" fontId="1" fillId="0" borderId="44" xfId="0" applyFont="1" applyBorder="1"/>
    <xf numFmtId="0" fontId="1" fillId="0" borderId="40" xfId="0" applyFont="1" applyBorder="1"/>
    <xf numFmtId="0" fontId="1" fillId="0" borderId="7" xfId="0" applyFont="1" applyBorder="1"/>
    <xf numFmtId="0" fontId="1" fillId="0" borderId="10" xfId="0" applyFont="1" applyBorder="1"/>
    <xf numFmtId="0" fontId="1" fillId="0" borderId="5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29" xfId="0" applyFont="1" applyBorder="1"/>
    <xf numFmtId="0" fontId="1" fillId="0" borderId="19" xfId="0" applyFont="1" applyBorder="1"/>
    <xf numFmtId="173" fontId="1" fillId="0" borderId="0" xfId="0" applyNumberFormat="1" applyFont="1" applyAlignment="1">
      <alignment horizontal="right"/>
    </xf>
    <xf numFmtId="0" fontId="1" fillId="0" borderId="17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165" fontId="1" fillId="0" borderId="0" xfId="0" applyNumberFormat="1" applyFont="1" applyAlignment="1">
      <alignment horizontal="left" vertical="top"/>
    </xf>
    <xf numFmtId="0" fontId="1" fillId="0" borderId="45" xfId="0" applyFont="1" applyBorder="1"/>
    <xf numFmtId="44" fontId="1" fillId="0" borderId="0" xfId="0" applyNumberFormat="1" applyFont="1"/>
    <xf numFmtId="0" fontId="1" fillId="0" borderId="38" xfId="0" applyFont="1" applyBorder="1"/>
    <xf numFmtId="0" fontId="1" fillId="0" borderId="51" xfId="0" applyFont="1" applyBorder="1"/>
    <xf numFmtId="0" fontId="1" fillId="0" borderId="30" xfId="0" applyFont="1" applyBorder="1"/>
    <xf numFmtId="0" fontId="1" fillId="0" borderId="33" xfId="0" applyFont="1" applyBorder="1"/>
    <xf numFmtId="0" fontId="1" fillId="0" borderId="49" xfId="0" applyFont="1" applyBorder="1"/>
    <xf numFmtId="0" fontId="26" fillId="0" borderId="0" xfId="0" applyFont="1" applyAlignment="1">
      <alignment horizontal="left"/>
    </xf>
    <xf numFmtId="0" fontId="30" fillId="0" borderId="0" xfId="0" applyFont="1" applyAlignment="1">
      <alignment horizontal="left"/>
    </xf>
    <xf numFmtId="0" fontId="16" fillId="0" borderId="1" xfId="0" applyFont="1" applyBorder="1" applyAlignment="1">
      <alignment horizontal="left"/>
    </xf>
    <xf numFmtId="0" fontId="21" fillId="0" borderId="1" xfId="0" applyFont="1" applyBorder="1" applyAlignment="1" applyProtection="1">
      <alignment horizontal="right"/>
      <protection locked="0"/>
    </xf>
    <xf numFmtId="170" fontId="16" fillId="0" borderId="1" xfId="0" applyNumberFormat="1" applyFont="1" applyBorder="1" applyAlignment="1">
      <alignment horizontal="left"/>
    </xf>
    <xf numFmtId="0" fontId="13" fillId="0" borderId="0" xfId="0" applyFont="1" applyAlignment="1">
      <alignment horizontal="center" vertical="center"/>
    </xf>
    <xf numFmtId="3" fontId="21" fillId="0" borderId="1" xfId="0" applyNumberFormat="1" applyFont="1" applyBorder="1" applyAlignment="1" applyProtection="1">
      <alignment horizontal="right"/>
      <protection locked="0"/>
    </xf>
    <xf numFmtId="169" fontId="21" fillId="0" borderId="1" xfId="0" applyNumberFormat="1" applyFont="1" applyBorder="1" applyAlignment="1" applyProtection="1">
      <alignment horizontal="right"/>
      <protection locked="0"/>
    </xf>
    <xf numFmtId="0" fontId="21" fillId="0" borderId="1" xfId="0" applyFont="1" applyBorder="1" applyAlignment="1" applyProtection="1">
      <alignment horizontal="left"/>
      <protection locked="0"/>
    </xf>
    <xf numFmtId="49" fontId="21" fillId="0" borderId="1" xfId="0" applyNumberFormat="1" applyFont="1" applyBorder="1" applyAlignment="1" applyProtection="1">
      <alignment horizontal="right"/>
      <protection locked="0"/>
    </xf>
    <xf numFmtId="0" fontId="51" fillId="0" borderId="0" xfId="0" applyFont="1" applyAlignment="1">
      <alignment horizontal="left"/>
    </xf>
    <xf numFmtId="49" fontId="16" fillId="0" borderId="1" xfId="0" applyNumberFormat="1" applyFont="1" applyBorder="1" applyAlignment="1">
      <alignment horizontal="left"/>
    </xf>
    <xf numFmtId="170" fontId="21" fillId="0" borderId="1" xfId="0" applyNumberFormat="1" applyFont="1" applyBorder="1" applyAlignment="1" applyProtection="1">
      <alignment horizontal="right"/>
      <protection locked="0"/>
    </xf>
    <xf numFmtId="0" fontId="16" fillId="0" borderId="1" xfId="0" applyFont="1" applyBorder="1" applyAlignment="1" applyProtection="1">
      <alignment horizontal="center"/>
      <protection locked="0"/>
    </xf>
    <xf numFmtId="169" fontId="21" fillId="0" borderId="1" xfId="0" applyNumberFormat="1" applyFont="1" applyBorder="1" applyAlignment="1" applyProtection="1">
      <alignment horizontal="center"/>
      <protection locked="0"/>
    </xf>
    <xf numFmtId="3" fontId="21" fillId="0" borderId="1" xfId="0" applyNumberFormat="1" applyFont="1" applyBorder="1" applyAlignment="1" applyProtection="1">
      <alignment horizontal="left"/>
      <protection locked="0"/>
    </xf>
    <xf numFmtId="0" fontId="15" fillId="0" borderId="0" xfId="0" applyFont="1" applyAlignment="1">
      <alignment horizontal="right" vertical="center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right"/>
    </xf>
    <xf numFmtId="0" fontId="17" fillId="0" borderId="0" xfId="0" applyFont="1" applyAlignment="1" applyProtection="1">
      <alignment horizontal="right"/>
      <protection locked="0"/>
    </xf>
    <xf numFmtId="165" fontId="28" fillId="0" borderId="1" xfId="0" applyNumberFormat="1" applyFont="1" applyBorder="1" applyAlignment="1">
      <alignment horizontal="right"/>
    </xf>
    <xf numFmtId="0" fontId="56" fillId="0" borderId="0" xfId="0" applyFont="1" applyAlignment="1">
      <alignment horizontal="left"/>
    </xf>
    <xf numFmtId="165" fontId="17" fillId="0" borderId="1" xfId="0" applyNumberFormat="1" applyFont="1" applyBorder="1" applyAlignment="1">
      <alignment horizontal="right"/>
    </xf>
    <xf numFmtId="165" fontId="17" fillId="0" borderId="0" xfId="0" applyNumberFormat="1" applyFont="1" applyAlignment="1">
      <alignment horizontal="right"/>
    </xf>
    <xf numFmtId="0" fontId="27" fillId="0" borderId="1" xfId="0" applyFont="1" applyBorder="1" applyAlignment="1">
      <alignment horizontal="left"/>
    </xf>
    <xf numFmtId="0" fontId="16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top"/>
    </xf>
    <xf numFmtId="0" fontId="22" fillId="0" borderId="3" xfId="0" applyFont="1" applyBorder="1" applyAlignment="1">
      <alignment horizontal="right" vertical="top"/>
    </xf>
    <xf numFmtId="0" fontId="21" fillId="0" borderId="1" xfId="0" applyFont="1" applyBorder="1" applyAlignment="1">
      <alignment horizontal="right"/>
    </xf>
    <xf numFmtId="0" fontId="24" fillId="0" borderId="1" xfId="0" applyFont="1" applyBorder="1" applyAlignment="1">
      <alignment horizontal="right"/>
    </xf>
    <xf numFmtId="0" fontId="16" fillId="0" borderId="1" xfId="0" applyFont="1" applyBorder="1" applyAlignment="1">
      <alignment horizontal="center"/>
    </xf>
    <xf numFmtId="9" fontId="17" fillId="0" borderId="1" xfId="0" applyNumberFormat="1" applyFont="1" applyBorder="1" applyAlignment="1">
      <alignment horizontal="right"/>
    </xf>
    <xf numFmtId="0" fontId="16" fillId="0" borderId="0" xfId="0" applyFont="1" applyAlignment="1">
      <alignment horizontal="center"/>
    </xf>
    <xf numFmtId="9" fontId="17" fillId="0" borderId="1" xfId="0" applyNumberFormat="1" applyFont="1" applyBorder="1" applyAlignment="1" applyProtection="1">
      <alignment horizontal="right"/>
      <protection locked="0"/>
    </xf>
    <xf numFmtId="9" fontId="17" fillId="0" borderId="0" xfId="0" applyNumberFormat="1" applyFont="1" applyAlignment="1">
      <alignment horizontal="right"/>
    </xf>
    <xf numFmtId="0" fontId="27" fillId="0" borderId="1" xfId="0" applyFont="1" applyBorder="1" applyAlignment="1">
      <alignment horizontal="center"/>
    </xf>
    <xf numFmtId="9" fontId="28" fillId="0" borderId="1" xfId="0" applyNumberFormat="1" applyFont="1" applyBorder="1" applyAlignment="1">
      <alignment horizontal="right"/>
    </xf>
    <xf numFmtId="164" fontId="17" fillId="0" borderId="1" xfId="0" applyNumberFormat="1" applyFont="1" applyBorder="1" applyAlignment="1">
      <alignment horizontal="right"/>
    </xf>
    <xf numFmtId="166" fontId="17" fillId="0" borderId="1" xfId="0" applyNumberFormat="1" applyFont="1" applyBorder="1" applyAlignment="1">
      <alignment horizontal="right"/>
    </xf>
    <xf numFmtId="0" fontId="47" fillId="0" borderId="0" xfId="0" applyFont="1" applyAlignment="1">
      <alignment horizontal="center" vertical="center"/>
    </xf>
    <xf numFmtId="0" fontId="17" fillId="0" borderId="1" xfId="0" applyFont="1" applyBorder="1" applyAlignment="1">
      <alignment horizontal="right"/>
    </xf>
    <xf numFmtId="0" fontId="50" fillId="0" borderId="1" xfId="0" applyFont="1" applyBorder="1" applyAlignment="1">
      <alignment horizontal="right"/>
    </xf>
    <xf numFmtId="0" fontId="16" fillId="0" borderId="0" xfId="0" applyFont="1" applyAlignment="1">
      <alignment horizontal="right" vertical="top"/>
    </xf>
    <xf numFmtId="165" fontId="21" fillId="0" borderId="1" xfId="0" applyNumberFormat="1" applyFont="1" applyBorder="1" applyAlignment="1">
      <alignment horizontal="right"/>
    </xf>
    <xf numFmtId="165" fontId="23" fillId="0" borderId="1" xfId="0" applyNumberFormat="1" applyFont="1" applyBorder="1" applyAlignment="1">
      <alignment horizontal="right"/>
    </xf>
    <xf numFmtId="0" fontId="52" fillId="0" borderId="1" xfId="0" applyFont="1" applyBorder="1" applyAlignment="1">
      <alignment horizontal="left"/>
    </xf>
    <xf numFmtId="9" fontId="23" fillId="0" borderId="1" xfId="0" applyNumberFormat="1" applyFont="1" applyBorder="1" applyAlignment="1">
      <alignment horizontal="right"/>
    </xf>
    <xf numFmtId="0" fontId="22" fillId="0" borderId="3" xfId="0" applyFont="1" applyBorder="1" applyAlignment="1">
      <alignment horizontal="left" wrapText="1"/>
    </xf>
    <xf numFmtId="165" fontId="10" fillId="0" borderId="1" xfId="0" applyNumberFormat="1" applyFont="1" applyBorder="1" applyAlignment="1">
      <alignment horizontal="right"/>
    </xf>
    <xf numFmtId="0" fontId="10" fillId="0" borderId="1" xfId="0" applyFont="1" applyBorder="1" applyAlignment="1">
      <alignment horizontal="right"/>
    </xf>
    <xf numFmtId="165" fontId="21" fillId="0" borderId="1" xfId="0" applyNumberFormat="1" applyFont="1" applyBorder="1" applyAlignment="1" applyProtection="1">
      <alignment horizontal="right"/>
      <protection locked="0"/>
    </xf>
    <xf numFmtId="0" fontId="34" fillId="0" borderId="1" xfId="0" applyFont="1" applyBorder="1" applyAlignment="1">
      <alignment horizontal="left"/>
    </xf>
    <xf numFmtId="0" fontId="9" fillId="0" borderId="2" xfId="0" applyFont="1" applyBorder="1" applyAlignment="1">
      <alignment horizontal="left"/>
    </xf>
    <xf numFmtId="9" fontId="31" fillId="0" borderId="2" xfId="0" applyNumberFormat="1" applyFont="1" applyBorder="1" applyAlignment="1">
      <alignment horizontal="right"/>
    </xf>
    <xf numFmtId="0" fontId="48" fillId="0" borderId="1" xfId="0" applyFont="1" applyBorder="1" applyAlignment="1">
      <alignment horizontal="left"/>
    </xf>
    <xf numFmtId="3" fontId="21" fillId="0" borderId="1" xfId="0" applyNumberFormat="1" applyFont="1" applyBorder="1" applyAlignment="1">
      <alignment horizontal="right"/>
    </xf>
    <xf numFmtId="164" fontId="31" fillId="0" borderId="1" xfId="0" applyNumberFormat="1" applyFont="1" applyBorder="1" applyAlignment="1" applyProtection="1">
      <alignment horizontal="right"/>
      <protection locked="0"/>
    </xf>
    <xf numFmtId="164" fontId="21" fillId="0" borderId="0" xfId="0" applyNumberFormat="1" applyFont="1" applyAlignment="1" applyProtection="1">
      <alignment horizontal="right"/>
      <protection locked="0"/>
    </xf>
    <xf numFmtId="0" fontId="17" fillId="0" borderId="1" xfId="0" applyFont="1" applyBorder="1" applyAlignment="1" applyProtection="1">
      <alignment horizontal="right"/>
      <protection locked="0"/>
    </xf>
    <xf numFmtId="0" fontId="21" fillId="0" borderId="0" xfId="0" applyFont="1" applyAlignment="1">
      <alignment horizontal="right"/>
    </xf>
    <xf numFmtId="164" fontId="21" fillId="0" borderId="0" xfId="0" applyNumberFormat="1" applyFont="1" applyAlignment="1">
      <alignment horizontal="right"/>
    </xf>
    <xf numFmtId="165" fontId="21" fillId="0" borderId="0" xfId="0" applyNumberFormat="1" applyFont="1" applyAlignment="1" applyProtection="1">
      <alignment horizontal="right"/>
      <protection locked="0"/>
    </xf>
    <xf numFmtId="165" fontId="16" fillId="0" borderId="1" xfId="0" applyNumberFormat="1" applyFont="1" applyBorder="1" applyAlignment="1">
      <alignment horizontal="center"/>
    </xf>
    <xf numFmtId="165" fontId="16" fillId="0" borderId="0" xfId="0" applyNumberFormat="1" applyFont="1" applyAlignment="1">
      <alignment horizontal="left"/>
    </xf>
    <xf numFmtId="0" fontId="31" fillId="0" borderId="1" xfId="0" applyFont="1" applyBorder="1" applyAlignment="1" applyProtection="1">
      <alignment horizontal="left" wrapText="1"/>
      <protection locked="0"/>
    </xf>
    <xf numFmtId="165" fontId="21" fillId="0" borderId="1" xfId="0" applyNumberFormat="1" applyFont="1" applyBorder="1" applyAlignment="1">
      <alignment horizontal="center"/>
    </xf>
    <xf numFmtId="165" fontId="10" fillId="0" borderId="1" xfId="0" applyNumberFormat="1" applyFont="1" applyBorder="1" applyAlignment="1">
      <alignment horizontal="center"/>
    </xf>
    <xf numFmtId="0" fontId="22" fillId="0" borderId="3" xfId="0" applyFont="1" applyBorder="1" applyAlignment="1">
      <alignment horizontal="left" vertical="top" wrapText="1"/>
    </xf>
    <xf numFmtId="0" fontId="31" fillId="0" borderId="0" xfId="0" applyFont="1" applyAlignment="1" applyProtection="1">
      <alignment horizontal="left" wrapText="1"/>
      <protection locked="0"/>
    </xf>
    <xf numFmtId="0" fontId="21" fillId="0" borderId="1" xfId="0" applyFont="1" applyBorder="1" applyAlignment="1" applyProtection="1">
      <alignment horizontal="left" wrapText="1"/>
      <protection locked="0"/>
    </xf>
    <xf numFmtId="0" fontId="6" fillId="0" borderId="1" xfId="0" applyFont="1" applyBorder="1" applyAlignment="1">
      <alignment horizontal="left"/>
    </xf>
    <xf numFmtId="0" fontId="22" fillId="0" borderId="0" xfId="0" applyFont="1" applyAlignment="1">
      <alignment horizontal="right"/>
    </xf>
    <xf numFmtId="0" fontId="50" fillId="0" borderId="1" xfId="0" applyFont="1" applyBorder="1" applyAlignment="1" applyProtection="1">
      <alignment horizontal="right"/>
      <protection locked="0"/>
    </xf>
    <xf numFmtId="0" fontId="16" fillId="0" borderId="2" xfId="0" applyFont="1" applyBorder="1" applyAlignment="1">
      <alignment horizontal="left"/>
    </xf>
    <xf numFmtId="3" fontId="21" fillId="0" borderId="0" xfId="0" applyNumberFormat="1" applyFont="1" applyAlignment="1">
      <alignment horizontal="right"/>
    </xf>
    <xf numFmtId="0" fontId="21" fillId="0" borderId="2" xfId="0" applyFont="1" applyBorder="1" applyAlignment="1">
      <alignment horizontal="right"/>
    </xf>
    <xf numFmtId="1" fontId="21" fillId="0" borderId="2" xfId="0" applyNumberFormat="1" applyFont="1" applyBorder="1" applyAlignment="1">
      <alignment horizontal="right"/>
    </xf>
    <xf numFmtId="0" fontId="31" fillId="0" borderId="1" xfId="0" applyFont="1" applyBorder="1" applyAlignment="1">
      <alignment horizontal="right"/>
    </xf>
    <xf numFmtId="49" fontId="21" fillId="0" borderId="1" xfId="0" applyNumberFormat="1" applyFont="1" applyBorder="1" applyAlignment="1">
      <alignment horizontal="right"/>
    </xf>
    <xf numFmtId="169" fontId="21" fillId="0" borderId="1" xfId="0" applyNumberFormat="1" applyFont="1" applyBorder="1" applyAlignment="1">
      <alignment horizontal="right"/>
    </xf>
    <xf numFmtId="0" fontId="21" fillId="0" borderId="1" xfId="0" applyFont="1" applyBorder="1" applyAlignment="1">
      <alignment horizontal="left"/>
    </xf>
    <xf numFmtId="0" fontId="49" fillId="0" borderId="0" xfId="0" applyFont="1" applyAlignment="1">
      <alignment horizontal="left"/>
    </xf>
    <xf numFmtId="0" fontId="32" fillId="0" borderId="0" xfId="0" applyFont="1" applyAlignment="1">
      <alignment horizontal="left"/>
    </xf>
    <xf numFmtId="0" fontId="31" fillId="0" borderId="2" xfId="0" applyFont="1" applyBorder="1" applyAlignment="1" applyProtection="1">
      <alignment horizontal="right"/>
      <protection locked="0"/>
    </xf>
    <xf numFmtId="0" fontId="21" fillId="0" borderId="1" xfId="0" applyFont="1" applyBorder="1" applyAlignment="1">
      <alignment horizontal="left" wrapText="1"/>
    </xf>
    <xf numFmtId="0" fontId="21" fillId="0" borderId="1" xfId="0" applyFont="1" applyBorder="1" applyAlignment="1">
      <alignment horizontal="left" vertical="top" wrapText="1"/>
    </xf>
    <xf numFmtId="0" fontId="60" fillId="0" borderId="1" xfId="0" applyFont="1" applyBorder="1" applyAlignment="1">
      <alignment horizontal="right"/>
    </xf>
    <xf numFmtId="0" fontId="53" fillId="0" borderId="0" xfId="0" applyFont="1" applyAlignment="1">
      <alignment horizontal="left"/>
    </xf>
    <xf numFmtId="0" fontId="31" fillId="0" borderId="1" xfId="0" applyFont="1" applyBorder="1" applyAlignment="1" applyProtection="1">
      <alignment horizontal="right"/>
      <protection locked="0"/>
    </xf>
    <xf numFmtId="0" fontId="16" fillId="0" borderId="4" xfId="0" applyFont="1" applyBorder="1" applyAlignment="1">
      <alignment horizontal="left"/>
    </xf>
    <xf numFmtId="9" fontId="21" fillId="0" borderId="4" xfId="0" applyNumberFormat="1" applyFont="1" applyBorder="1" applyAlignment="1">
      <alignment horizontal="right"/>
    </xf>
    <xf numFmtId="9" fontId="21" fillId="0" borderId="1" xfId="0" applyNumberFormat="1" applyFont="1" applyBorder="1" applyAlignment="1">
      <alignment horizontal="right"/>
    </xf>
    <xf numFmtId="0" fontId="22" fillId="0" borderId="0" xfId="0" applyFont="1" applyAlignment="1">
      <alignment horizontal="left"/>
    </xf>
    <xf numFmtId="165" fontId="10" fillId="0" borderId="1" xfId="0" applyNumberFormat="1" applyFont="1" applyBorder="1" applyAlignment="1" applyProtection="1">
      <alignment horizontal="right"/>
      <protection locked="0"/>
    </xf>
    <xf numFmtId="9" fontId="10" fillId="0" borderId="1" xfId="0" applyNumberFormat="1" applyFont="1" applyBorder="1" applyAlignment="1">
      <alignment horizontal="right"/>
    </xf>
    <xf numFmtId="168" fontId="21" fillId="0" borderId="1" xfId="0" applyNumberFormat="1" applyFont="1" applyBorder="1" applyAlignment="1">
      <alignment horizontal="right"/>
    </xf>
    <xf numFmtId="0" fontId="21" fillId="0" borderId="0" xfId="0" applyFont="1" applyAlignment="1">
      <alignment horizontal="left" wrapText="1"/>
    </xf>
    <xf numFmtId="0" fontId="27" fillId="0" borderId="0" xfId="0" applyFont="1" applyAlignment="1">
      <alignment horizontal="right" vertical="top"/>
    </xf>
    <xf numFmtId="0" fontId="16" fillId="0" borderId="0" xfId="0" applyFont="1" applyAlignment="1">
      <alignment horizontal="left" vertical="center"/>
    </xf>
    <xf numFmtId="0" fontId="53" fillId="0" borderId="1" xfId="0" applyFont="1" applyBorder="1" applyAlignment="1">
      <alignment horizontal="left"/>
    </xf>
    <xf numFmtId="0" fontId="50" fillId="0" borderId="0" xfId="0" applyFont="1" applyAlignment="1">
      <alignment horizontal="left"/>
    </xf>
    <xf numFmtId="164" fontId="21" fillId="0" borderId="1" xfId="0" applyNumberFormat="1" applyFont="1" applyBorder="1" applyAlignment="1">
      <alignment horizontal="right"/>
    </xf>
    <xf numFmtId="165" fontId="16" fillId="0" borderId="1" xfId="0" applyNumberFormat="1" applyFont="1" applyBorder="1" applyAlignment="1">
      <alignment horizontal="left"/>
    </xf>
    <xf numFmtId="0" fontId="27" fillId="0" borderId="0" xfId="0" applyFont="1" applyAlignment="1">
      <alignment horizontal="left"/>
    </xf>
    <xf numFmtId="164" fontId="31" fillId="0" borderId="1" xfId="0" applyNumberFormat="1" applyFont="1" applyBorder="1" applyAlignment="1">
      <alignment horizontal="right"/>
    </xf>
    <xf numFmtId="0" fontId="16" fillId="0" borderId="0" xfId="0" applyFont="1" applyAlignment="1">
      <alignment horizontal="right"/>
    </xf>
    <xf numFmtId="0" fontId="16" fillId="0" borderId="0" xfId="0" applyFont="1" applyAlignment="1">
      <alignment horizontal="left" vertical="center" wrapText="1"/>
    </xf>
    <xf numFmtId="9" fontId="1" fillId="0" borderId="1" xfId="0" applyNumberFormat="1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0" fontId="61" fillId="0" borderId="0" xfId="0" applyFont="1" applyAlignment="1">
      <alignment horizontal="left"/>
    </xf>
    <xf numFmtId="167" fontId="21" fillId="0" borderId="1" xfId="0" applyNumberFormat="1" applyFont="1" applyBorder="1" applyAlignment="1">
      <alignment horizontal="right"/>
    </xf>
    <xf numFmtId="1" fontId="28" fillId="0" borderId="1" xfId="0" applyNumberFormat="1" applyFont="1" applyBorder="1" applyAlignment="1">
      <alignment horizontal="right"/>
    </xf>
    <xf numFmtId="0" fontId="38" fillId="0" borderId="0" xfId="0" applyFont="1" applyAlignment="1">
      <alignment horizontal="left"/>
    </xf>
    <xf numFmtId="0" fontId="16" fillId="0" borderId="43" xfId="0" applyFont="1" applyBorder="1" applyAlignment="1">
      <alignment horizontal="left" vertical="center" wrapText="1"/>
    </xf>
    <xf numFmtId="0" fontId="16" fillId="0" borderId="37" xfId="0" applyFont="1" applyBorder="1" applyAlignment="1">
      <alignment horizontal="left" vertical="top"/>
    </xf>
    <xf numFmtId="0" fontId="27" fillId="0" borderId="37" xfId="0" applyFont="1" applyBorder="1" applyAlignment="1">
      <alignment horizontal="right" vertical="top"/>
    </xf>
    <xf numFmtId="0" fontId="16" fillId="0" borderId="36" xfId="0" applyFont="1" applyBorder="1" applyAlignment="1">
      <alignment horizontal="left" vertical="center" wrapText="1"/>
    </xf>
    <xf numFmtId="165" fontId="21" fillId="0" borderId="0" xfId="0" applyNumberFormat="1" applyFont="1" applyAlignment="1">
      <alignment horizontal="right"/>
    </xf>
    <xf numFmtId="0" fontId="16" fillId="0" borderId="35" xfId="0" applyFont="1" applyBorder="1" applyAlignment="1">
      <alignment horizontal="left" vertical="top"/>
    </xf>
    <xf numFmtId="0" fontId="27" fillId="0" borderId="35" xfId="0" applyFont="1" applyBorder="1" applyAlignment="1">
      <alignment horizontal="right" vertical="top"/>
    </xf>
    <xf numFmtId="0" fontId="21" fillId="0" borderId="1" xfId="0" applyFont="1" applyBorder="1" applyAlignment="1" applyProtection="1">
      <alignment horizontal="left" vertical="top" wrapText="1"/>
      <protection locked="0"/>
    </xf>
    <xf numFmtId="0" fontId="21" fillId="0" borderId="1" xfId="0" applyFont="1" applyBorder="1" applyAlignment="1" applyProtection="1">
      <alignment horizontal="left" vertical="top"/>
      <protection locked="0"/>
    </xf>
    <xf numFmtId="0" fontId="20" fillId="0" borderId="0" xfId="0" applyFont="1" applyAlignment="1">
      <alignment horizontal="left" vertical="top" wrapText="1"/>
    </xf>
    <xf numFmtId="9" fontId="21" fillId="0" borderId="1" xfId="0" applyNumberFormat="1" applyFont="1" applyBorder="1" applyAlignment="1" applyProtection="1">
      <alignment horizontal="right"/>
      <protection locked="0"/>
    </xf>
    <xf numFmtId="164" fontId="21" fillId="0" borderId="1" xfId="0" applyNumberFormat="1" applyFont="1" applyBorder="1" applyAlignment="1" applyProtection="1">
      <alignment horizontal="right"/>
      <protection locked="0"/>
    </xf>
    <xf numFmtId="0" fontId="15" fillId="0" borderId="0" xfId="0" applyFont="1" applyAlignment="1">
      <alignment horizontal="right" vertical="top"/>
    </xf>
    <xf numFmtId="0" fontId="21" fillId="0" borderId="0" xfId="0" applyFont="1" applyAlignment="1" applyProtection="1">
      <alignment horizontal="right"/>
      <protection locked="0"/>
    </xf>
    <xf numFmtId="167" fontId="21" fillId="0" borderId="1" xfId="0" applyNumberFormat="1" applyFont="1" applyBorder="1" applyAlignment="1" applyProtection="1">
      <alignment horizontal="right"/>
      <protection locked="0"/>
    </xf>
    <xf numFmtId="0" fontId="16" fillId="0" borderId="43" xfId="0" applyFont="1" applyBorder="1" applyAlignment="1">
      <alignment horizontal="left" vertical="top" wrapText="1"/>
    </xf>
    <xf numFmtId="0" fontId="22" fillId="0" borderId="3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top"/>
    </xf>
    <xf numFmtId="0" fontId="38" fillId="0" borderId="1" xfId="0" applyFont="1" applyBorder="1" applyAlignment="1">
      <alignment horizontal="left"/>
    </xf>
  </cellXfs>
  <cellStyles count="1">
    <cellStyle name="Normal" xfId="0" builtinId="0"/>
  </cellStyles>
  <dxfs count="693">
    <dxf>
      <fill>
        <patternFill>
          <bgColor theme="0" tint="-4.9989318521683403E-2"/>
        </patternFill>
      </fill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border>
        <bottom style="thin">
          <color theme="2" tint="-9.9948118533890809E-2"/>
        </bottom>
        <vertical/>
        <horizontal/>
      </border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border>
        <bottom style="thin">
          <color theme="2" tint="-9.9948118533890809E-2"/>
        </bottom>
        <vertical/>
        <horizontal/>
      </border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ont>
        <color rgb="FFC00000"/>
      </font>
    </dxf>
    <dxf>
      <font>
        <color rgb="FFC00000"/>
      </font>
    </dxf>
    <dxf>
      <font>
        <color rgb="FFC00000"/>
      </font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border>
        <bottom style="thin">
          <color theme="2" tint="-9.9948118533890809E-2"/>
        </bottom>
        <vertical/>
        <horizontal/>
      </border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border>
        <bottom style="thin">
          <color theme="2" tint="-9.9948118533890809E-2"/>
        </bottom>
        <vertical/>
        <horizontal/>
      </border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ont>
        <color rgb="FFC00000"/>
      </font>
    </dxf>
    <dxf>
      <font>
        <color rgb="FFC00000"/>
      </font>
    </dxf>
    <dxf>
      <font>
        <color rgb="FFC00000"/>
      </font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79998168889431442"/>
        </patternFill>
      </fill>
    </dxf>
    <dxf>
      <font>
        <color theme="9" tint="0.79998168889431442"/>
      </font>
      <fill>
        <patternFill>
          <bgColor theme="9" tint="0.79998168889431442"/>
        </patternFill>
      </fill>
    </dxf>
    <dxf>
      <fill>
        <patternFill>
          <bgColor theme="5" tint="0.79998168889431442"/>
        </patternFill>
      </fill>
    </dxf>
    <dxf>
      <font>
        <color theme="9" tint="0.79998168889431442"/>
      </font>
      <fill>
        <patternFill>
          <bgColor theme="9" tint="0.79998168889431442"/>
        </patternFill>
      </fill>
    </dxf>
    <dxf>
      <font>
        <color theme="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</dxf>
    <dxf>
      <border>
        <bottom style="thin">
          <color theme="2" tint="-9.9948118533890809E-2"/>
        </bottom>
        <vertical/>
        <horizontal/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border>
        <bottom style="thin">
          <color theme="2" tint="-9.9948118533890809E-2"/>
        </bottom>
        <vertical/>
        <horizontal/>
      </border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theme="0" tint="-4.9989318521683403E-2"/>
        </patternFill>
      </fill>
    </dxf>
    <dxf>
      <font>
        <color theme="0"/>
      </font>
    </dxf>
    <dxf>
      <border>
        <bottom style="thin">
          <color theme="2" tint="-9.9948118533890809E-2"/>
        </bottom>
        <vertical/>
        <horizontal/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border>
        <bottom style="thin">
          <color theme="2" tint="-9.9948118533890809E-2"/>
        </bottom>
        <vertical/>
        <horizontal/>
      </border>
    </dxf>
    <dxf>
      <border>
        <bottom style="thin">
          <color theme="2" tint="-9.9948118533890809E-2"/>
        </bottom>
        <vertical/>
        <horizontal/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ont>
        <color theme="0" tint="-4.9989318521683403E-2"/>
      </font>
      <fill>
        <patternFill>
          <bgColor theme="0" tint="-4.9989318521683403E-2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5" tint="0.79998168889431442"/>
        </patternFill>
      </fill>
    </dxf>
    <dxf>
      <font>
        <color theme="9" tint="0.79998168889431442"/>
      </font>
      <fill>
        <patternFill>
          <bgColor theme="9" tint="0.79998168889431442"/>
        </patternFill>
      </fill>
    </dxf>
    <dxf>
      <font>
        <color theme="9" tint="0.79998168889431442"/>
      </font>
      <fill>
        <patternFill>
          <bgColor theme="9" tint="0.79998168889431442"/>
        </patternFill>
      </fill>
    </dxf>
    <dxf>
      <fill>
        <patternFill>
          <bgColor theme="3" tint="0.89996032593768116"/>
        </patternFill>
      </fill>
    </dxf>
    <dxf>
      <fill>
        <patternFill>
          <bgColor theme="5" tint="0.79998168889431442"/>
        </patternFill>
      </fill>
    </dxf>
    <dxf>
      <font>
        <color theme="9" tint="0.79998168889431442"/>
      </font>
      <fill>
        <patternFill>
          <bgColor theme="9" tint="0.79998168889431442"/>
        </patternFill>
      </fill>
    </dxf>
    <dxf>
      <fill>
        <patternFill>
          <bgColor theme="5" tint="0.79998168889431442"/>
        </patternFill>
      </fill>
    </dxf>
    <dxf>
      <font>
        <color theme="9" tint="0.79998168889431442"/>
      </font>
      <fill>
        <patternFill>
          <bgColor theme="9" tint="0.79998168889431442"/>
        </patternFill>
      </fill>
    </dxf>
    <dxf>
      <font>
        <color theme="0"/>
      </font>
    </dxf>
    <dxf>
      <font>
        <color theme="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border>
        <bottom style="thin">
          <color theme="2" tint="-9.9948118533890809E-2"/>
        </bottom>
        <vertical/>
        <horizontal/>
      </border>
    </dxf>
    <dxf>
      <font>
        <color theme="0"/>
      </font>
    </dxf>
    <dxf>
      <border>
        <bottom style="thin">
          <color theme="2" tint="-9.9948118533890809E-2"/>
        </bottom>
        <vertical/>
        <horizontal/>
      </border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theme="0" tint="-4.9989318521683403E-2"/>
        </patternFill>
      </fill>
    </dxf>
    <dxf>
      <border>
        <bottom style="thin">
          <color theme="2" tint="-9.9948118533890809E-2"/>
        </bottom>
        <vertical/>
        <horizontal/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border>
        <bottom style="thin">
          <color theme="2" tint="-9.9948118533890809E-2"/>
        </bottom>
        <vertical/>
        <horizontal/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 tint="-4.9989318521683403E-2"/>
      </font>
      <fill>
        <patternFill>
          <bgColor theme="0" tint="-4.9989318521683403E-2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theme="0" tint="-4.9989318521683403E-2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9" tint="0.79998168889431442"/>
      </font>
      <fill>
        <patternFill>
          <bgColor theme="9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ont>
        <color theme="9" tint="0.79998168889431442"/>
      </font>
      <fill>
        <patternFill>
          <bgColor theme="9" tint="0.79998168889431442"/>
        </patternFill>
      </fill>
    </dxf>
    <dxf>
      <fill>
        <patternFill>
          <bgColor theme="5" tint="0.79998168889431442"/>
        </patternFill>
      </fill>
    </dxf>
    <dxf>
      <font>
        <color theme="9" tint="0.79998168889431442"/>
      </font>
      <fill>
        <patternFill>
          <bgColor theme="9" tint="0.79998168889431442"/>
        </patternFill>
      </fill>
    </dxf>
    <dxf>
      <fill>
        <patternFill>
          <bgColor theme="5" tint="0.79998168889431442"/>
        </patternFill>
      </fill>
    </dxf>
    <dxf>
      <font>
        <color theme="9" tint="0.79998168889431442"/>
      </font>
      <fill>
        <patternFill>
          <bgColor theme="9" tint="0.79998168889431442"/>
        </patternFill>
      </fill>
    </dxf>
    <dxf>
      <font>
        <color theme="9" tint="0.79998168889431442"/>
      </font>
      <fill>
        <patternFill>
          <bgColor theme="9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ont>
        <color theme="9" tint="0.79998168889431442"/>
      </font>
      <fill>
        <patternFill>
          <bgColor theme="9" tint="0.79998168889431442"/>
        </patternFill>
      </fill>
    </dxf>
    <dxf>
      <fill>
        <patternFill>
          <bgColor theme="5" tint="0.79998168889431442"/>
        </patternFill>
      </fill>
    </dxf>
    <dxf>
      <font>
        <color theme="9" tint="0.79998168889431442"/>
      </font>
      <fill>
        <patternFill>
          <bgColor theme="9" tint="0.79998168889431442"/>
        </patternFill>
      </fill>
    </dxf>
    <dxf>
      <font>
        <color theme="9" tint="0.79998168889431442"/>
      </font>
      <fill>
        <patternFill>
          <bgColor theme="9" tint="0.79998168889431442"/>
        </patternFill>
      </fill>
    </dxf>
    <dxf>
      <fill>
        <patternFill>
          <bgColor theme="5" tint="0.79998168889431442"/>
        </patternFill>
      </fill>
    </dxf>
    <dxf>
      <font>
        <color theme="0"/>
      </font>
    </dxf>
    <dxf>
      <font>
        <color rgb="FFC0000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 patternType="none">
          <bgColor auto="1"/>
        </patternFill>
      </fill>
      <border>
        <bottom style="thin">
          <color theme="2" tint="-9.9948118533890809E-2"/>
        </bottom>
      </border>
    </dxf>
    <dxf>
      <font>
        <color theme="0"/>
      </font>
    </dxf>
    <dxf>
      <font>
        <color theme="0" tint="-4.9989318521683403E-2"/>
      </font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ont>
        <color theme="0"/>
      </font>
    </dxf>
    <dxf>
      <border>
        <bottom style="thin">
          <color theme="2" tint="-9.9948118533890809E-2"/>
        </bottom>
        <vertical/>
        <horizontal/>
      </border>
    </dxf>
    <dxf>
      <font>
        <color theme="0"/>
      </font>
    </dxf>
    <dxf>
      <fill>
        <patternFill>
          <bgColor theme="0" tint="-4.9989318521683403E-2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theme="0" tint="-4.9989318521683403E-2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ont>
        <color theme="0"/>
      </font>
    </dxf>
    <dxf>
      <fill>
        <patternFill>
          <bgColor theme="0" tint="-4.9989318521683403E-2"/>
        </patternFill>
      </fill>
    </dxf>
    <dxf>
      <font>
        <color theme="0"/>
      </font>
    </dxf>
    <dxf>
      <font>
        <color theme="9" tint="0.79998168889431442"/>
      </font>
      <fill>
        <patternFill>
          <bgColor theme="9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ont>
        <color theme="9" tint="0.79998168889431442"/>
      </font>
      <fill>
        <patternFill>
          <bgColor theme="9" tint="0.79998168889431442"/>
        </patternFill>
      </fill>
    </dxf>
    <dxf>
      <font>
        <color theme="9" tint="0.79998168889431442"/>
      </font>
      <fill>
        <patternFill>
          <bgColor theme="9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ont>
        <color theme="9" tint="0.79998168889431442"/>
      </font>
      <fill>
        <patternFill>
          <bgColor theme="9" tint="0.79998168889431442"/>
        </patternFill>
      </fill>
    </dxf>
    <dxf>
      <font>
        <color theme="9" tint="0.79998168889431442"/>
      </font>
      <fill>
        <patternFill>
          <bgColor theme="9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ont>
        <color theme="9" tint="0.79998168889431442"/>
      </font>
      <fill>
        <patternFill>
          <bgColor theme="9" tint="0.7999816888943144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ont>
        <color theme="0"/>
      </font>
    </dxf>
    <dxf>
      <font>
        <color theme="0"/>
      </font>
    </dxf>
    <dxf>
      <border>
        <bottom style="thin">
          <color theme="2" tint="-9.9948118533890809E-2"/>
        </bottom>
        <vertical/>
        <horizontal/>
      </border>
    </dxf>
    <dxf>
      <fill>
        <patternFill>
          <bgColor theme="0" tint="-4.9989318521683403E-2"/>
        </patternFill>
      </fill>
    </dxf>
    <dxf>
      <font>
        <color theme="0"/>
      </font>
    </dxf>
    <dxf>
      <font>
        <color theme="0" tint="-4.9989318521683403E-2"/>
      </font>
      <fill>
        <patternFill>
          <bgColor theme="0" tint="-4.9989318521683403E-2"/>
        </patternFill>
      </fill>
    </dxf>
    <dxf>
      <border>
        <bottom style="thin">
          <color theme="2" tint="-9.9948118533890809E-2"/>
        </bottom>
        <vertical/>
        <horizontal/>
      </border>
    </dxf>
    <dxf>
      <border>
        <bottom style="thin">
          <color theme="2" tint="-9.9948118533890809E-2"/>
        </bottom>
        <vertical/>
        <horizontal/>
      </border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ont>
        <color theme="0"/>
      </font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</dxf>
    <dxf>
      <font>
        <color theme="0"/>
      </font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ont>
        <color theme="0"/>
      </font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</dxfs>
  <tableStyles count="0" defaultTableStyle="TableStyleMedium2" defaultPivotStyle="PivotStyleLight16"/>
  <colors>
    <mruColors>
      <color rgb="FF1B2A5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47F86-0745-45CB-959C-8FB96148FEDF}">
  <dimension ref="A1:AY109"/>
  <sheetViews>
    <sheetView showGridLines="0" zoomScaleNormal="100" workbookViewId="0">
      <selection activeCell="AL4" sqref="AL4:AS4"/>
    </sheetView>
  </sheetViews>
  <sheetFormatPr defaultColWidth="8" defaultRowHeight="16.2" x14ac:dyDescent="0.4"/>
  <cols>
    <col min="1" max="1" width="1.08984375" style="3" customWidth="1"/>
    <col min="2" max="45" width="2.1796875" style="3" customWidth="1"/>
    <col min="46" max="46" width="1.08984375" style="3" customWidth="1"/>
    <col min="47" max="47" width="8" style="3"/>
    <col min="48" max="48" width="9.6328125" style="3" bestFit="1" customWidth="1"/>
    <col min="49" max="49" width="1.453125" style="3" customWidth="1"/>
    <col min="50" max="50" width="19" style="3" bestFit="1" customWidth="1"/>
    <col min="51" max="16384" width="8" style="3"/>
  </cols>
  <sheetData>
    <row r="1" spans="1:49" ht="37.5" customHeight="1" x14ac:dyDescent="0.4">
      <c r="A1" s="89"/>
      <c r="B1" s="260"/>
      <c r="C1" s="260"/>
      <c r="D1" s="260"/>
      <c r="E1" s="260"/>
      <c r="F1" s="260"/>
      <c r="G1" s="260"/>
      <c r="H1" s="260"/>
      <c r="I1" s="260"/>
      <c r="J1" s="260"/>
      <c r="K1" s="260"/>
      <c r="L1" s="260"/>
      <c r="M1" s="260"/>
      <c r="N1" s="260"/>
      <c r="O1" s="260"/>
      <c r="P1" s="260"/>
      <c r="Q1" s="260"/>
      <c r="R1" s="260"/>
      <c r="S1" s="260"/>
      <c r="T1" s="260"/>
      <c r="U1" s="260"/>
      <c r="V1" s="260"/>
      <c r="W1" s="260"/>
      <c r="X1" s="260"/>
      <c r="Y1" s="260"/>
      <c r="Z1" s="260"/>
      <c r="AA1" s="260"/>
      <c r="AB1" s="260"/>
      <c r="AC1" s="260"/>
      <c r="AD1" s="260"/>
      <c r="AE1" s="260"/>
      <c r="AF1" s="260"/>
      <c r="AG1" s="260"/>
      <c r="AH1" s="260"/>
      <c r="AI1" s="260"/>
      <c r="AJ1" s="260"/>
      <c r="AK1" s="260"/>
      <c r="AL1" s="260"/>
      <c r="AM1" s="260"/>
      <c r="AN1" s="260"/>
      <c r="AO1" s="260"/>
      <c r="AP1" s="260"/>
      <c r="AQ1" s="260"/>
      <c r="AR1" s="260"/>
      <c r="AS1" s="260"/>
      <c r="AT1" s="89"/>
      <c r="AU1" s="89"/>
      <c r="AV1" s="89"/>
      <c r="AW1" s="89"/>
    </row>
    <row r="2" spans="1:49" ht="11.25" customHeight="1" x14ac:dyDescent="0.4">
      <c r="A2" s="89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89"/>
      <c r="AU2" s="89"/>
      <c r="AV2" s="4"/>
      <c r="AW2" s="4"/>
    </row>
    <row r="3" spans="1:49" ht="15" customHeight="1" x14ac:dyDescent="0.4">
      <c r="A3" s="89"/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89"/>
      <c r="AB3" s="89"/>
      <c r="AC3" s="89"/>
      <c r="AD3" s="89"/>
      <c r="AE3" s="89"/>
      <c r="AF3" s="89"/>
      <c r="AG3" s="89"/>
      <c r="AH3" s="237" t="s">
        <v>64</v>
      </c>
      <c r="AI3" s="237"/>
      <c r="AJ3" s="237"/>
      <c r="AK3" s="237"/>
      <c r="AL3" s="237"/>
      <c r="AM3" s="237"/>
      <c r="AN3" s="237"/>
      <c r="AO3" s="237"/>
      <c r="AP3" s="237"/>
      <c r="AQ3" s="237"/>
      <c r="AR3" s="237"/>
      <c r="AS3" s="237"/>
      <c r="AT3" s="89"/>
      <c r="AU3" s="89"/>
      <c r="AV3" s="4"/>
      <c r="AW3" s="4"/>
    </row>
    <row r="4" spans="1:49" ht="18.75" customHeight="1" x14ac:dyDescent="0.4">
      <c r="A4" s="89"/>
      <c r="B4" s="238"/>
      <c r="C4" s="238"/>
      <c r="D4" s="238"/>
      <c r="E4" s="238"/>
      <c r="F4" s="239"/>
      <c r="G4" s="239"/>
      <c r="H4" s="239"/>
      <c r="I4" s="239"/>
      <c r="J4" s="239"/>
      <c r="K4" s="239"/>
      <c r="L4" s="239"/>
      <c r="M4" s="239"/>
      <c r="N4" s="23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223" t="s">
        <v>1</v>
      </c>
      <c r="AI4" s="223"/>
      <c r="AJ4" s="223"/>
      <c r="AK4" s="223"/>
      <c r="AL4" s="279"/>
      <c r="AM4" s="279"/>
      <c r="AN4" s="279"/>
      <c r="AO4" s="279"/>
      <c r="AP4" s="279"/>
      <c r="AQ4" s="279"/>
      <c r="AR4" s="279"/>
      <c r="AS4" s="279"/>
      <c r="AT4" s="8"/>
      <c r="AU4" s="89"/>
      <c r="AV4" s="4"/>
      <c r="AW4" s="4"/>
    </row>
    <row r="5" spans="1:49" ht="3.75" customHeight="1" x14ac:dyDescent="0.4">
      <c r="A5" s="89"/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89"/>
      <c r="AV5" s="89"/>
      <c r="AW5" s="89"/>
    </row>
    <row r="6" spans="1:49" ht="18.75" customHeight="1" x14ac:dyDescent="0.4">
      <c r="A6" s="89"/>
      <c r="B6" s="238"/>
      <c r="C6" s="238"/>
      <c r="D6" s="238"/>
      <c r="E6" s="238"/>
      <c r="F6" s="239"/>
      <c r="G6" s="239"/>
      <c r="H6" s="239"/>
      <c r="I6" s="239"/>
      <c r="J6" s="239"/>
      <c r="K6" s="239"/>
      <c r="L6" s="239"/>
      <c r="M6" s="239"/>
      <c r="N6" s="239"/>
      <c r="O6" s="89"/>
      <c r="P6" s="89"/>
      <c r="Q6" s="89"/>
      <c r="R6" s="89"/>
      <c r="S6" s="89"/>
      <c r="T6" s="89"/>
      <c r="U6" s="89"/>
      <c r="V6" s="89"/>
      <c r="W6" s="89"/>
      <c r="X6" s="89"/>
      <c r="Y6" s="89"/>
      <c r="Z6" s="89"/>
      <c r="AA6" s="89"/>
      <c r="AB6" s="89"/>
      <c r="AC6" s="89"/>
      <c r="AD6" s="89"/>
      <c r="AE6" s="89"/>
      <c r="AF6" s="89"/>
      <c r="AG6" s="89"/>
      <c r="AH6" s="223" t="s">
        <v>2</v>
      </c>
      <c r="AI6" s="223"/>
      <c r="AJ6" s="223"/>
      <c r="AK6" s="223"/>
      <c r="AL6" s="261" t="s">
        <v>3</v>
      </c>
      <c r="AM6" s="261"/>
      <c r="AN6" s="261"/>
      <c r="AO6" s="261"/>
      <c r="AP6" s="261"/>
      <c r="AQ6" s="261"/>
      <c r="AR6" s="261"/>
      <c r="AS6" s="261"/>
      <c r="AT6" s="8"/>
      <c r="AU6" s="89"/>
      <c r="AV6" s="89"/>
      <c r="AW6" s="89"/>
    </row>
    <row r="7" spans="1:49" ht="30" customHeight="1" x14ac:dyDescent="0.45">
      <c r="A7" s="89"/>
      <c r="B7" s="153" t="s">
        <v>4</v>
      </c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91"/>
      <c r="AI7" s="91"/>
      <c r="AJ7" s="91"/>
      <c r="AK7" s="91"/>
      <c r="AL7" s="91"/>
      <c r="AM7" s="91"/>
      <c r="AN7" s="91"/>
      <c r="AO7" s="91"/>
      <c r="AP7" s="91"/>
      <c r="AQ7" s="91"/>
      <c r="AR7" s="91"/>
      <c r="AS7" s="91"/>
      <c r="AT7" s="31"/>
      <c r="AU7" s="89"/>
      <c r="AV7" s="89"/>
      <c r="AW7" s="89"/>
    </row>
    <row r="8" spans="1:49" ht="3.75" customHeight="1" x14ac:dyDescent="0.4">
      <c r="A8" s="182"/>
      <c r="B8" s="154"/>
      <c r="C8" s="154"/>
      <c r="D8" s="154"/>
      <c r="E8" s="154"/>
      <c r="F8" s="154"/>
      <c r="G8" s="154"/>
      <c r="H8" s="154"/>
      <c r="I8" s="154"/>
      <c r="J8" s="154"/>
      <c r="K8" s="154"/>
      <c r="L8" s="154"/>
      <c r="M8" s="154"/>
      <c r="N8" s="154"/>
      <c r="O8" s="154"/>
      <c r="P8" s="154"/>
      <c r="Q8" s="154"/>
      <c r="R8" s="154"/>
      <c r="S8" s="154"/>
      <c r="T8" s="154"/>
      <c r="U8" s="154"/>
      <c r="V8" s="154"/>
      <c r="W8" s="154"/>
      <c r="X8" s="154"/>
      <c r="Y8" s="154"/>
      <c r="Z8" s="154"/>
      <c r="AA8" s="154"/>
      <c r="AB8" s="154"/>
      <c r="AC8" s="154"/>
      <c r="AD8" s="154"/>
      <c r="AE8" s="154"/>
      <c r="AF8" s="154"/>
      <c r="AG8" s="154"/>
      <c r="AH8" s="154"/>
      <c r="AI8" s="154"/>
      <c r="AJ8" s="154"/>
      <c r="AK8" s="154"/>
      <c r="AL8" s="154"/>
      <c r="AM8" s="154"/>
      <c r="AN8" s="154"/>
      <c r="AO8" s="154"/>
      <c r="AP8" s="154"/>
      <c r="AQ8" s="154"/>
      <c r="AR8" s="154"/>
      <c r="AS8" s="154"/>
      <c r="AT8" s="154"/>
      <c r="AU8" s="89"/>
      <c r="AV8" s="89"/>
      <c r="AW8" s="89"/>
    </row>
    <row r="9" spans="1:49" ht="18.75" customHeight="1" x14ac:dyDescent="0.45">
      <c r="A9" s="89"/>
      <c r="B9" s="223" t="s">
        <v>5</v>
      </c>
      <c r="C9" s="223"/>
      <c r="D9" s="223"/>
      <c r="E9" s="223"/>
      <c r="F9" s="223"/>
      <c r="G9" s="223"/>
      <c r="H9" s="223"/>
      <c r="I9" s="262">
        <f>Parecer!I10</f>
        <v>0</v>
      </c>
      <c r="J9" s="262"/>
      <c r="K9" s="262"/>
      <c r="L9" s="262"/>
      <c r="M9" s="262"/>
      <c r="N9" s="262"/>
      <c r="O9" s="262"/>
      <c r="P9" s="89"/>
      <c r="Q9" s="251" t="s">
        <v>6</v>
      </c>
      <c r="R9" s="251"/>
      <c r="S9" s="251"/>
      <c r="T9" s="251"/>
      <c r="U9" s="276">
        <f>Parecer!U10</f>
        <v>0</v>
      </c>
      <c r="V9" s="276"/>
      <c r="W9" s="276"/>
      <c r="X9" s="276"/>
      <c r="Y9" s="276"/>
      <c r="Z9" s="276"/>
      <c r="AA9" s="276"/>
      <c r="AB9" s="276"/>
      <c r="AC9" s="276"/>
      <c r="AD9" s="276"/>
      <c r="AE9" s="25"/>
      <c r="AF9" s="223" t="s">
        <v>7</v>
      </c>
      <c r="AG9" s="223"/>
      <c r="AH9" s="223"/>
      <c r="AI9" s="223"/>
      <c r="AJ9" s="223"/>
      <c r="AK9" s="223"/>
      <c r="AL9" s="227"/>
      <c r="AM9" s="227"/>
      <c r="AN9" s="227"/>
      <c r="AO9" s="227"/>
      <c r="AP9" s="227"/>
      <c r="AQ9" s="227"/>
      <c r="AR9" s="227"/>
      <c r="AS9" s="227"/>
      <c r="AT9" s="6"/>
      <c r="AU9" s="89"/>
      <c r="AV9" s="89"/>
      <c r="AW9" s="89"/>
    </row>
    <row r="10" spans="1:49" ht="3.75" customHeight="1" x14ac:dyDescent="0.4">
      <c r="A10" s="89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89"/>
      <c r="AV10" s="89"/>
      <c r="AW10" s="89"/>
    </row>
    <row r="11" spans="1:49" ht="18.75" customHeight="1" x14ac:dyDescent="0.4">
      <c r="A11" s="89"/>
      <c r="B11" s="223" t="s">
        <v>8</v>
      </c>
      <c r="C11" s="223"/>
      <c r="D11" s="223"/>
      <c r="E11" s="223"/>
      <c r="F11" s="223"/>
      <c r="G11" s="223"/>
      <c r="H11" s="223"/>
      <c r="I11" s="249">
        <f>'Formulário Candidatura'!I11</f>
        <v>0</v>
      </c>
      <c r="J11" s="249"/>
      <c r="K11" s="249"/>
      <c r="L11" s="249"/>
      <c r="M11" s="249"/>
      <c r="N11" s="249"/>
      <c r="O11" s="249"/>
      <c r="P11" s="249"/>
      <c r="Q11" s="249"/>
      <c r="R11" s="249"/>
      <c r="S11" s="249"/>
      <c r="T11" s="249"/>
      <c r="U11" s="249"/>
      <c r="V11" s="249"/>
      <c r="W11" s="249"/>
      <c r="X11" s="249"/>
      <c r="Y11" s="249"/>
      <c r="Z11" s="249"/>
      <c r="AA11" s="249"/>
      <c r="AB11" s="249"/>
      <c r="AC11" s="249"/>
      <c r="AD11" s="249"/>
      <c r="AE11" s="249"/>
      <c r="AF11" s="249"/>
      <c r="AG11" s="249"/>
      <c r="AH11" s="249"/>
      <c r="AI11" s="249"/>
      <c r="AJ11" s="249"/>
      <c r="AK11" s="249"/>
      <c r="AL11" s="249"/>
      <c r="AM11" s="249"/>
      <c r="AN11" s="249"/>
      <c r="AO11" s="249"/>
      <c r="AP11" s="249"/>
      <c r="AQ11" s="249"/>
      <c r="AR11" s="249"/>
      <c r="AS11" s="249"/>
      <c r="AT11" s="25"/>
      <c r="AU11" s="89"/>
      <c r="AV11" s="89"/>
      <c r="AW11" s="89"/>
    </row>
    <row r="12" spans="1:49" ht="3.75" customHeight="1" x14ac:dyDescent="0.4">
      <c r="A12" s="89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89"/>
      <c r="AV12" s="89"/>
      <c r="AW12" s="89"/>
    </row>
    <row r="13" spans="1:49" ht="18.75" customHeight="1" x14ac:dyDescent="0.4">
      <c r="A13" s="89"/>
      <c r="B13" s="223" t="s">
        <v>9</v>
      </c>
      <c r="C13" s="223"/>
      <c r="D13" s="223"/>
      <c r="E13" s="223"/>
      <c r="F13" s="223"/>
      <c r="G13" s="223"/>
      <c r="H13" s="223"/>
      <c r="I13" s="110"/>
      <c r="J13" s="110"/>
      <c r="K13" s="110"/>
      <c r="L13" s="110"/>
      <c r="M13" s="110"/>
      <c r="N13" s="110"/>
      <c r="O13" s="110"/>
      <c r="P13" s="110"/>
      <c r="Q13" s="249" t="str">
        <f>'Formulário Candidatura'!I14</f>
        <v>RC - Reabilitação e Conservação</v>
      </c>
      <c r="R13" s="249"/>
      <c r="S13" s="249"/>
      <c r="T13" s="249"/>
      <c r="U13" s="249"/>
      <c r="V13" s="249"/>
      <c r="W13" s="249"/>
      <c r="X13" s="249"/>
      <c r="Y13" s="249"/>
      <c r="Z13" s="249"/>
      <c r="AA13" s="249"/>
      <c r="AB13" s="249"/>
      <c r="AC13" s="249"/>
      <c r="AD13" s="249"/>
      <c r="AE13" s="25"/>
      <c r="AF13" s="238"/>
      <c r="AG13" s="238"/>
      <c r="AH13" s="238"/>
      <c r="AI13" s="238"/>
      <c r="AJ13" s="238"/>
      <c r="AK13" s="238"/>
      <c r="AL13" s="280"/>
      <c r="AM13" s="280"/>
      <c r="AN13" s="280"/>
      <c r="AO13" s="280"/>
      <c r="AP13" s="280"/>
      <c r="AQ13" s="280"/>
      <c r="AR13" s="280"/>
      <c r="AS13" s="280"/>
      <c r="AT13" s="6"/>
      <c r="AU13" s="89"/>
      <c r="AV13" s="89"/>
      <c r="AW13" s="89"/>
    </row>
    <row r="14" spans="1:49" ht="3.75" customHeight="1" x14ac:dyDescent="0.4">
      <c r="A14" s="89"/>
      <c r="B14" s="6"/>
      <c r="C14" s="6"/>
      <c r="D14" s="6"/>
      <c r="E14" s="6"/>
      <c r="F14" s="6"/>
      <c r="G14" s="6"/>
      <c r="H14" s="6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25"/>
      <c r="AB14" s="6"/>
      <c r="AC14" s="6"/>
      <c r="AD14" s="6"/>
      <c r="AE14" s="6"/>
      <c r="AF14" s="6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6"/>
      <c r="AU14" s="89"/>
      <c r="AV14" s="89"/>
      <c r="AW14" s="89"/>
    </row>
    <row r="15" spans="1:49" ht="18.75" customHeight="1" x14ac:dyDescent="0.4">
      <c r="A15" s="89"/>
      <c r="B15" s="223" t="s">
        <v>10</v>
      </c>
      <c r="C15" s="223"/>
      <c r="D15" s="223"/>
      <c r="E15" s="223"/>
      <c r="F15" s="223"/>
      <c r="G15" s="223"/>
      <c r="H15" s="223"/>
      <c r="I15" s="277"/>
      <c r="J15" s="277"/>
      <c r="K15" s="277"/>
      <c r="L15" s="277"/>
      <c r="M15" s="277"/>
      <c r="N15" s="277"/>
      <c r="O15" s="277"/>
      <c r="P15" s="89"/>
      <c r="Q15" s="223" t="s">
        <v>11</v>
      </c>
      <c r="R15" s="223"/>
      <c r="S15" s="223"/>
      <c r="T15" s="223"/>
      <c r="U15" s="223"/>
      <c r="V15" s="223"/>
      <c r="W15" s="223"/>
      <c r="X15" s="224"/>
      <c r="Y15" s="224"/>
      <c r="Z15" s="224"/>
      <c r="AA15" s="224"/>
      <c r="AB15" s="224"/>
      <c r="AC15" s="224"/>
      <c r="AD15" s="224"/>
      <c r="AE15" s="89"/>
      <c r="AF15" s="238" t="str">
        <f>IF(X15=suporte!B8,"Data última junção:","")</f>
        <v/>
      </c>
      <c r="AG15" s="238"/>
      <c r="AH15" s="238"/>
      <c r="AI15" s="238"/>
      <c r="AJ15" s="238"/>
      <c r="AK15" s="238"/>
      <c r="AL15" s="278"/>
      <c r="AM15" s="278"/>
      <c r="AN15" s="278"/>
      <c r="AO15" s="278"/>
      <c r="AP15" s="278"/>
      <c r="AQ15" s="278"/>
      <c r="AR15" s="278"/>
      <c r="AS15" s="278"/>
      <c r="AT15" s="6"/>
      <c r="AU15" s="89"/>
      <c r="AV15" s="89"/>
      <c r="AW15" s="89"/>
    </row>
    <row r="16" spans="1:49" ht="3.75" customHeight="1" x14ac:dyDescent="0.4">
      <c r="A16" s="89"/>
      <c r="B16" s="6"/>
      <c r="C16" s="6"/>
      <c r="D16" s="6"/>
      <c r="E16" s="6"/>
      <c r="F16" s="6"/>
      <c r="G16" s="6"/>
      <c r="H16" s="6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25"/>
      <c r="AB16" s="6"/>
      <c r="AC16" s="6"/>
      <c r="AD16" s="6"/>
      <c r="AE16" s="6"/>
      <c r="AF16" s="6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6"/>
      <c r="AU16" s="89"/>
      <c r="AV16" s="89"/>
      <c r="AW16" s="89"/>
    </row>
    <row r="17" spans="1:49" ht="18.75" customHeight="1" x14ac:dyDescent="0.4">
      <c r="A17" s="89"/>
      <c r="B17" s="223" t="s">
        <v>12</v>
      </c>
      <c r="C17" s="223"/>
      <c r="D17" s="223"/>
      <c r="E17" s="223"/>
      <c r="F17" s="223"/>
      <c r="G17" s="223"/>
      <c r="H17" s="223"/>
      <c r="I17" s="277"/>
      <c r="J17" s="277"/>
      <c r="K17" s="277"/>
      <c r="L17" s="277"/>
      <c r="M17" s="277"/>
      <c r="N17" s="277"/>
      <c r="O17" s="277"/>
      <c r="P17" s="89"/>
      <c r="Q17" s="238"/>
      <c r="R17" s="238"/>
      <c r="S17" s="238"/>
      <c r="T17" s="238"/>
      <c r="U17" s="238"/>
      <c r="V17" s="238"/>
      <c r="W17" s="238"/>
      <c r="X17" s="280"/>
      <c r="Y17" s="280"/>
      <c r="Z17" s="280"/>
      <c r="AA17" s="280"/>
      <c r="AB17" s="280"/>
      <c r="AC17" s="280"/>
      <c r="AD17" s="280"/>
      <c r="AE17" s="89"/>
      <c r="AF17" s="238"/>
      <c r="AG17" s="238"/>
      <c r="AH17" s="238"/>
      <c r="AI17" s="238"/>
      <c r="AJ17" s="238"/>
      <c r="AK17" s="238"/>
      <c r="AL17" s="281"/>
      <c r="AM17" s="281"/>
      <c r="AN17" s="281"/>
      <c r="AO17" s="281"/>
      <c r="AP17" s="281"/>
      <c r="AQ17" s="281"/>
      <c r="AR17" s="281"/>
      <c r="AS17" s="281"/>
      <c r="AT17" s="6"/>
      <c r="AU17" s="89"/>
      <c r="AV17" s="89"/>
      <c r="AW17" s="89"/>
    </row>
    <row r="18" spans="1:49" ht="6" customHeight="1" x14ac:dyDescent="0.4">
      <c r="A18" s="95"/>
      <c r="B18" s="95"/>
      <c r="C18" s="95"/>
      <c r="D18" s="95"/>
      <c r="E18" s="95"/>
      <c r="F18" s="95"/>
      <c r="G18" s="95"/>
      <c r="H18" s="95"/>
      <c r="I18" s="95"/>
      <c r="J18" s="95"/>
      <c r="K18" s="95"/>
      <c r="L18" s="95"/>
      <c r="M18" s="95"/>
      <c r="N18" s="95"/>
      <c r="O18" s="95"/>
      <c r="P18" s="95"/>
      <c r="Q18" s="95"/>
      <c r="R18" s="95"/>
      <c r="S18" s="95"/>
      <c r="T18" s="95"/>
      <c r="U18" s="95"/>
      <c r="V18" s="95"/>
      <c r="W18" s="95"/>
      <c r="X18" s="95"/>
      <c r="Y18" s="95"/>
      <c r="Z18" s="95"/>
      <c r="AA18" s="95"/>
      <c r="AB18" s="95"/>
      <c r="AC18" s="95"/>
      <c r="AD18" s="95"/>
      <c r="AE18" s="95"/>
      <c r="AF18" s="95"/>
      <c r="AG18" s="95"/>
      <c r="AH18" s="95"/>
      <c r="AI18" s="95"/>
      <c r="AJ18" s="95"/>
      <c r="AK18" s="95"/>
      <c r="AL18" s="95"/>
      <c r="AM18" s="95"/>
      <c r="AN18" s="95"/>
      <c r="AO18" s="95"/>
      <c r="AP18" s="95"/>
      <c r="AQ18" s="95"/>
      <c r="AR18" s="95"/>
      <c r="AS18" s="95"/>
      <c r="AT18" s="95"/>
      <c r="AU18" s="89"/>
      <c r="AV18" s="89"/>
      <c r="AW18" s="89"/>
    </row>
    <row r="19" spans="1:49" ht="30" customHeight="1" x14ac:dyDescent="0.45">
      <c r="A19" s="89"/>
      <c r="B19" s="153" t="s">
        <v>13</v>
      </c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89"/>
      <c r="AV19" s="89"/>
      <c r="AW19" s="89"/>
    </row>
    <row r="20" spans="1:49" ht="6" customHeight="1" x14ac:dyDescent="0.4">
      <c r="A20" s="182"/>
      <c r="B20" s="154"/>
      <c r="C20" s="154"/>
      <c r="D20" s="154"/>
      <c r="E20" s="154"/>
      <c r="F20" s="154"/>
      <c r="G20" s="154"/>
      <c r="H20" s="154"/>
      <c r="I20" s="154"/>
      <c r="J20" s="154"/>
      <c r="K20" s="154"/>
      <c r="L20" s="154"/>
      <c r="M20" s="154"/>
      <c r="N20" s="154"/>
      <c r="O20" s="154"/>
      <c r="P20" s="154"/>
      <c r="Q20" s="154"/>
      <c r="R20" s="154"/>
      <c r="S20" s="154"/>
      <c r="T20" s="154"/>
      <c r="U20" s="154"/>
      <c r="V20" s="154"/>
      <c r="W20" s="154"/>
      <c r="X20" s="154"/>
      <c r="Y20" s="154"/>
      <c r="Z20" s="154"/>
      <c r="AA20" s="154"/>
      <c r="AB20" s="154"/>
      <c r="AC20" s="154"/>
      <c r="AD20" s="154"/>
      <c r="AE20" s="154"/>
      <c r="AF20" s="154"/>
      <c r="AG20" s="154"/>
      <c r="AH20" s="154"/>
      <c r="AI20" s="154"/>
      <c r="AJ20" s="154"/>
      <c r="AK20" s="154"/>
      <c r="AL20" s="154"/>
      <c r="AM20" s="154"/>
      <c r="AN20" s="154"/>
      <c r="AO20" s="154"/>
      <c r="AP20" s="154"/>
      <c r="AQ20" s="154"/>
      <c r="AR20" s="154"/>
      <c r="AS20" s="154"/>
      <c r="AT20" s="154"/>
      <c r="AU20" s="89"/>
      <c r="AV20" s="89"/>
      <c r="AW20" s="89"/>
    </row>
    <row r="21" spans="1:49" ht="22.5" customHeight="1" x14ac:dyDescent="0.4">
      <c r="A21" s="89"/>
      <c r="B21" s="231" t="s">
        <v>14</v>
      </c>
      <c r="C21" s="231"/>
      <c r="D21" s="231"/>
      <c r="E21" s="231"/>
      <c r="F21" s="231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60"/>
      <c r="AU21" s="89"/>
      <c r="AV21" s="89"/>
      <c r="AW21" s="89"/>
    </row>
    <row r="22" spans="1:49" ht="18.75" customHeight="1" x14ac:dyDescent="0.4">
      <c r="A22" s="89"/>
      <c r="B22" s="223" t="s">
        <v>15</v>
      </c>
      <c r="C22" s="223"/>
      <c r="D22" s="223"/>
      <c r="E22" s="223"/>
      <c r="F22" s="223"/>
      <c r="G22" s="223"/>
      <c r="H22" s="223"/>
      <c r="I22" s="249">
        <f>'Formulário Candidatura'!I32</f>
        <v>0</v>
      </c>
      <c r="J22" s="249"/>
      <c r="K22" s="249"/>
      <c r="L22" s="249"/>
      <c r="M22" s="249"/>
      <c r="N22" s="249"/>
      <c r="O22" s="249"/>
      <c r="P22" s="249"/>
      <c r="Q22" s="249"/>
      <c r="R22" s="249"/>
      <c r="S22" s="249"/>
      <c r="T22" s="249"/>
      <c r="U22" s="249"/>
      <c r="V22" s="249"/>
      <c r="W22" s="249"/>
      <c r="X22" s="249"/>
      <c r="Y22" s="249"/>
      <c r="Z22" s="249"/>
      <c r="AA22" s="249"/>
      <c r="AB22" s="249"/>
      <c r="AC22" s="249"/>
      <c r="AD22" s="249"/>
      <c r="AE22" s="249"/>
      <c r="AF22" s="249"/>
      <c r="AG22" s="249"/>
      <c r="AH22" s="249"/>
      <c r="AI22" s="249"/>
      <c r="AJ22" s="249"/>
      <c r="AK22" s="249"/>
      <c r="AL22" s="249"/>
      <c r="AM22" s="249"/>
      <c r="AN22" s="249"/>
      <c r="AO22" s="249"/>
      <c r="AP22" s="249"/>
      <c r="AQ22" s="249"/>
      <c r="AR22" s="249"/>
      <c r="AS22" s="249"/>
      <c r="AT22" s="60"/>
      <c r="AU22" s="89"/>
      <c r="AV22" s="89"/>
      <c r="AW22" s="89"/>
    </row>
    <row r="23" spans="1:49" ht="3.75" customHeight="1" x14ac:dyDescent="0.4">
      <c r="A23" s="89"/>
      <c r="B23" s="111"/>
      <c r="C23" s="111"/>
      <c r="D23" s="111"/>
      <c r="E23" s="111"/>
      <c r="F23" s="6"/>
      <c r="G23" s="6"/>
      <c r="H23" s="6"/>
      <c r="I23" s="6"/>
      <c r="J23" s="6"/>
      <c r="K23" s="17"/>
      <c r="L23" s="17"/>
      <c r="M23" s="17"/>
      <c r="N23" s="17"/>
      <c r="O23" s="17"/>
      <c r="P23" s="18"/>
      <c r="Q23" s="6"/>
      <c r="R23" s="6"/>
      <c r="S23" s="6"/>
      <c r="T23" s="6"/>
      <c r="U23" s="6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60"/>
      <c r="AU23" s="89"/>
      <c r="AV23" s="4"/>
      <c r="AW23" s="4"/>
    </row>
    <row r="24" spans="1:49" ht="22.5" customHeight="1" x14ac:dyDescent="0.4">
      <c r="A24" s="89"/>
      <c r="B24" s="155" t="s">
        <v>16</v>
      </c>
      <c r="C24" s="89"/>
      <c r="D24" s="89"/>
      <c r="E24" s="89"/>
      <c r="F24" s="89"/>
      <c r="G24" s="89"/>
      <c r="H24" s="89"/>
      <c r="I24" s="89"/>
      <c r="J24" s="89"/>
      <c r="K24" s="89"/>
      <c r="L24" s="89"/>
      <c r="M24" s="89"/>
      <c r="N24" s="89"/>
      <c r="O24" s="89"/>
      <c r="P24" s="89"/>
      <c r="Q24" s="89"/>
      <c r="R24" s="89"/>
      <c r="S24" s="89"/>
      <c r="T24" s="89"/>
      <c r="U24" s="89"/>
      <c r="V24" s="89"/>
      <c r="W24" s="89"/>
      <c r="X24" s="25"/>
      <c r="Y24" s="89"/>
      <c r="Z24" s="89"/>
      <c r="AA24" s="89"/>
      <c r="AB24" s="89"/>
      <c r="AC24" s="89"/>
      <c r="AD24" s="89"/>
      <c r="AE24" s="89"/>
      <c r="AF24" s="89"/>
      <c r="AG24" s="89"/>
      <c r="AH24" s="89"/>
      <c r="AI24" s="89"/>
      <c r="AJ24" s="89"/>
      <c r="AK24" s="89"/>
      <c r="AL24" s="89"/>
      <c r="AM24" s="89"/>
      <c r="AN24" s="89"/>
      <c r="AO24" s="89"/>
      <c r="AP24" s="89"/>
      <c r="AQ24" s="89"/>
      <c r="AR24" s="89"/>
      <c r="AS24" s="89"/>
      <c r="AT24" s="89"/>
      <c r="AU24" s="89"/>
      <c r="AV24" s="89"/>
      <c r="AW24" s="89"/>
    </row>
    <row r="25" spans="1:49" ht="3.75" customHeight="1" x14ac:dyDescent="0.4">
      <c r="A25" s="89"/>
      <c r="B25" s="34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25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</row>
    <row r="26" spans="1:49" ht="18.75" customHeight="1" x14ac:dyDescent="0.4">
      <c r="A26" s="89"/>
      <c r="B26" s="223" t="s">
        <v>17</v>
      </c>
      <c r="C26" s="223"/>
      <c r="D26" s="223"/>
      <c r="E26" s="223"/>
      <c r="F26" s="223"/>
      <c r="G26" s="223"/>
      <c r="H26" s="223"/>
      <c r="I26" s="223"/>
      <c r="J26" s="223"/>
      <c r="K26" s="223"/>
      <c r="L26" s="223"/>
      <c r="M26" s="286"/>
      <c r="N26" s="286"/>
      <c r="O26" s="286"/>
      <c r="P26" s="286"/>
      <c r="Q26" s="286"/>
      <c r="R26" s="286"/>
      <c r="S26" s="286"/>
      <c r="T26" s="286"/>
      <c r="U26" s="286"/>
      <c r="V26" s="286"/>
      <c r="W26" s="286"/>
      <c r="X26" s="286"/>
      <c r="Y26" s="286"/>
      <c r="Z26" s="286"/>
      <c r="AA26" s="286"/>
      <c r="AB26" s="286"/>
      <c r="AC26" s="286"/>
      <c r="AD26" s="286"/>
      <c r="AE26" s="286"/>
      <c r="AF26" s="286"/>
      <c r="AG26" s="286"/>
      <c r="AH26" s="286"/>
      <c r="AI26" s="286"/>
      <c r="AJ26" s="264">
        <f>Parecer!AJ74</f>
        <v>0</v>
      </c>
      <c r="AK26" s="264"/>
      <c r="AL26" s="264"/>
      <c r="AM26" s="264"/>
      <c r="AN26" s="264"/>
      <c r="AO26" s="264"/>
      <c r="AP26" s="264"/>
      <c r="AQ26" s="264"/>
      <c r="AR26" s="264"/>
      <c r="AS26" s="264"/>
      <c r="AT26" s="89"/>
      <c r="AU26" s="89"/>
      <c r="AV26" s="28"/>
      <c r="AW26" s="28"/>
    </row>
    <row r="27" spans="1:49" ht="3.75" customHeight="1" x14ac:dyDescent="0.4">
      <c r="A27" s="89"/>
      <c r="B27" s="34"/>
      <c r="C27" s="89"/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25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</row>
    <row r="28" spans="1:49" ht="18.75" customHeight="1" x14ac:dyDescent="0.4">
      <c r="A28" s="89"/>
      <c r="B28" s="223" t="s">
        <v>18</v>
      </c>
      <c r="C28" s="223"/>
      <c r="D28" s="223"/>
      <c r="E28" s="223"/>
      <c r="F28" s="223"/>
      <c r="G28" s="223"/>
      <c r="H28" s="223"/>
      <c r="I28" s="223"/>
      <c r="J28" s="223"/>
      <c r="K28" s="223"/>
      <c r="L28" s="223"/>
      <c r="M28" s="286"/>
      <c r="N28" s="286"/>
      <c r="O28" s="286"/>
      <c r="P28" s="286"/>
      <c r="Q28" s="286"/>
      <c r="R28" s="286"/>
      <c r="S28" s="286"/>
      <c r="T28" s="286"/>
      <c r="U28" s="286"/>
      <c r="V28" s="286"/>
      <c r="W28" s="286"/>
      <c r="X28" s="286"/>
      <c r="Y28" s="286"/>
      <c r="Z28" s="286"/>
      <c r="AA28" s="286"/>
      <c r="AB28" s="286"/>
      <c r="AC28" s="286"/>
      <c r="AD28" s="286"/>
      <c r="AE28" s="286"/>
      <c r="AF28" s="286"/>
      <c r="AG28" s="286"/>
      <c r="AH28" s="286"/>
      <c r="AI28" s="286"/>
      <c r="AJ28" s="264">
        <f>Parecer!AJ76</f>
        <v>0</v>
      </c>
      <c r="AK28" s="264"/>
      <c r="AL28" s="264"/>
      <c r="AM28" s="264"/>
      <c r="AN28" s="264"/>
      <c r="AO28" s="264"/>
      <c r="AP28" s="264"/>
      <c r="AQ28" s="264"/>
      <c r="AR28" s="264"/>
      <c r="AS28" s="264"/>
      <c r="AT28" s="89"/>
      <c r="AU28" s="89"/>
      <c r="AV28" s="28"/>
      <c r="AW28" s="89"/>
    </row>
    <row r="29" spans="1:49" ht="3.75" customHeight="1" x14ac:dyDescent="0.4">
      <c r="A29" s="89"/>
      <c r="B29" s="34"/>
      <c r="C29" s="89"/>
      <c r="D29" s="89"/>
      <c r="E29" s="89"/>
      <c r="F29" s="89"/>
      <c r="G29" s="89"/>
      <c r="H29" s="89"/>
      <c r="I29" s="89"/>
      <c r="J29" s="89"/>
      <c r="K29" s="89"/>
      <c r="L29" s="89"/>
      <c r="M29" s="89"/>
      <c r="N29" s="89"/>
      <c r="O29" s="89"/>
      <c r="P29" s="89"/>
      <c r="Q29" s="89"/>
      <c r="R29" s="89"/>
      <c r="S29" s="89"/>
      <c r="T29" s="89"/>
      <c r="U29" s="89"/>
      <c r="V29" s="89"/>
      <c r="W29" s="89"/>
      <c r="X29" s="25"/>
      <c r="Y29" s="89"/>
      <c r="Z29" s="89"/>
      <c r="AA29" s="89"/>
      <c r="AB29" s="89"/>
      <c r="AC29" s="89"/>
      <c r="AD29" s="89"/>
      <c r="AE29" s="89"/>
      <c r="AF29" s="89"/>
      <c r="AG29" s="89"/>
      <c r="AH29" s="89"/>
      <c r="AI29" s="89"/>
      <c r="AJ29" s="89"/>
      <c r="AK29" s="89"/>
      <c r="AL29" s="89"/>
      <c r="AM29" s="89"/>
      <c r="AN29" s="89"/>
      <c r="AO29" s="89"/>
      <c r="AP29" s="89"/>
      <c r="AQ29" s="89"/>
      <c r="AR29" s="89"/>
      <c r="AS29" s="89"/>
      <c r="AT29" s="89"/>
      <c r="AU29" s="89"/>
      <c r="AV29" s="89"/>
      <c r="AW29" s="89"/>
    </row>
    <row r="30" spans="1:49" ht="18.75" customHeight="1" x14ac:dyDescent="0.4">
      <c r="A30" s="89"/>
      <c r="B30" s="272" t="s">
        <v>19</v>
      </c>
      <c r="C30" s="272"/>
      <c r="D30" s="272"/>
      <c r="E30" s="272"/>
      <c r="F30" s="272"/>
      <c r="G30" s="272"/>
      <c r="H30" s="272"/>
      <c r="I30" s="272"/>
      <c r="J30" s="272"/>
      <c r="K30" s="272"/>
      <c r="L30" s="272"/>
      <c r="M30" s="287"/>
      <c r="N30" s="287"/>
      <c r="O30" s="287"/>
      <c r="P30" s="287"/>
      <c r="Q30" s="287"/>
      <c r="R30" s="287"/>
      <c r="S30" s="287"/>
      <c r="T30" s="287"/>
      <c r="U30" s="287"/>
      <c r="V30" s="287"/>
      <c r="W30" s="287"/>
      <c r="X30" s="287"/>
      <c r="Y30" s="287"/>
      <c r="Z30" s="287"/>
      <c r="AA30" s="287"/>
      <c r="AB30" s="287"/>
      <c r="AC30" s="287"/>
      <c r="AD30" s="287"/>
      <c r="AE30" s="287"/>
      <c r="AF30" s="287"/>
      <c r="AG30" s="287"/>
      <c r="AH30" s="287"/>
      <c r="AI30" s="287"/>
      <c r="AJ30" s="265">
        <f>AJ26+AJ28</f>
        <v>0</v>
      </c>
      <c r="AK30" s="265"/>
      <c r="AL30" s="265"/>
      <c r="AM30" s="265"/>
      <c r="AN30" s="265"/>
      <c r="AO30" s="265"/>
      <c r="AP30" s="265"/>
      <c r="AQ30" s="265"/>
      <c r="AR30" s="265"/>
      <c r="AS30" s="265"/>
      <c r="AT30" s="89"/>
      <c r="AU30" s="89"/>
      <c r="AV30" s="28">
        <f>AJ30-Parecer!AJ78</f>
        <v>0</v>
      </c>
      <c r="AW30" s="28"/>
    </row>
    <row r="31" spans="1:49" ht="6" customHeight="1" x14ac:dyDescent="0.4">
      <c r="A31" s="89"/>
      <c r="B31" s="89"/>
      <c r="C31" s="89"/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</row>
    <row r="32" spans="1:49" ht="26.4" customHeight="1" x14ac:dyDescent="0.4">
      <c r="A32" s="89"/>
      <c r="B32" s="266" t="s">
        <v>20</v>
      </c>
      <c r="C32" s="266"/>
      <c r="D32" s="266"/>
      <c r="E32" s="266"/>
      <c r="F32" s="266"/>
      <c r="G32" s="266"/>
      <c r="H32" s="266"/>
      <c r="I32" s="266"/>
      <c r="J32" s="266"/>
      <c r="K32" s="266"/>
      <c r="L32" s="266"/>
      <c r="M32" s="183"/>
      <c r="N32" s="183"/>
      <c r="O32" s="183"/>
      <c r="P32" s="183"/>
      <c r="Q32" s="183"/>
      <c r="R32" s="183"/>
      <c r="S32" s="183"/>
      <c r="T32" s="183"/>
      <c r="U32" s="183"/>
      <c r="V32" s="183"/>
      <c r="W32" s="183"/>
      <c r="X32" s="183"/>
      <c r="Y32" s="183"/>
      <c r="Z32" s="183"/>
      <c r="AA32" s="183"/>
      <c r="AB32" s="183"/>
      <c r="AC32" s="183"/>
      <c r="AD32" s="183"/>
      <c r="AE32" s="183"/>
      <c r="AF32" s="183"/>
      <c r="AG32" s="183"/>
      <c r="AH32" s="183"/>
      <c r="AI32" s="183"/>
      <c r="AJ32" s="183"/>
      <c r="AK32" s="183"/>
      <c r="AL32" s="183"/>
      <c r="AM32" s="183"/>
      <c r="AN32" s="183"/>
      <c r="AO32" s="183"/>
      <c r="AP32" s="183"/>
      <c r="AQ32" s="267">
        <f>Parecer!AQ80</f>
        <v>0</v>
      </c>
      <c r="AR32" s="267"/>
      <c r="AS32" s="267"/>
      <c r="AT32" s="89"/>
      <c r="AU32" s="89"/>
      <c r="AV32" s="184"/>
      <c r="AW32" s="89"/>
    </row>
    <row r="33" spans="2:51" ht="30" customHeight="1" x14ac:dyDescent="0.4">
      <c r="B33" s="268" t="s">
        <v>21</v>
      </c>
      <c r="C33" s="268"/>
      <c r="D33" s="268"/>
      <c r="E33" s="268"/>
      <c r="F33" s="268"/>
      <c r="G33" s="268"/>
      <c r="H33" s="268"/>
      <c r="I33" s="268"/>
      <c r="J33" s="268"/>
      <c r="K33" s="268"/>
      <c r="L33" s="268"/>
      <c r="M33" s="268"/>
      <c r="N33" s="268"/>
      <c r="O33" s="268"/>
      <c r="P33" s="268"/>
      <c r="Q33" s="268"/>
      <c r="R33" s="268"/>
      <c r="S33" s="268"/>
      <c r="T33" s="268"/>
      <c r="U33" s="268"/>
      <c r="V33" s="268"/>
      <c r="W33" s="268"/>
      <c r="X33" s="268"/>
      <c r="Y33" s="268"/>
      <c r="Z33" s="268"/>
      <c r="AA33" s="268"/>
      <c r="AB33" s="268"/>
      <c r="AC33" s="268"/>
      <c r="AD33" s="268"/>
      <c r="AE33" s="268"/>
      <c r="AF33" s="268"/>
      <c r="AG33" s="268"/>
      <c r="AH33" s="268"/>
      <c r="AI33" s="268"/>
      <c r="AJ33" s="268"/>
      <c r="AK33" s="268"/>
      <c r="AL33" s="268"/>
      <c r="AM33" s="268"/>
      <c r="AN33" s="268"/>
      <c r="AO33" s="268"/>
      <c r="AP33" s="268"/>
      <c r="AQ33" s="268"/>
      <c r="AR33" s="268"/>
      <c r="AS33" s="268"/>
      <c r="AT33" s="89"/>
      <c r="AU33" s="89"/>
      <c r="AV33" s="89"/>
      <c r="AW33" s="89"/>
      <c r="AX33" s="89"/>
      <c r="AY33" s="89"/>
    </row>
    <row r="34" spans="2:51" ht="7.35" customHeight="1" x14ac:dyDescent="0.4">
      <c r="B34" s="119"/>
      <c r="C34" s="119"/>
      <c r="D34" s="119"/>
      <c r="E34" s="119"/>
      <c r="F34" s="119"/>
      <c r="G34" s="119"/>
      <c r="H34" s="119"/>
      <c r="I34" s="119"/>
      <c r="J34" s="119"/>
      <c r="K34" s="119"/>
      <c r="L34" s="119"/>
      <c r="M34" s="89"/>
      <c r="N34" s="89"/>
      <c r="O34" s="89"/>
      <c r="P34" s="89"/>
      <c r="Q34" s="89"/>
      <c r="R34" s="89"/>
      <c r="S34" s="89"/>
      <c r="T34" s="89"/>
      <c r="U34" s="89"/>
      <c r="V34" s="89"/>
      <c r="W34" s="89"/>
      <c r="X34" s="89"/>
      <c r="Y34" s="89"/>
      <c r="Z34" s="89"/>
      <c r="AA34" s="89"/>
      <c r="AB34" s="89"/>
      <c r="AC34" s="89"/>
      <c r="AD34" s="89"/>
      <c r="AE34" s="89"/>
      <c r="AF34" s="89"/>
      <c r="AG34" s="89"/>
      <c r="AH34" s="89"/>
      <c r="AI34" s="89"/>
      <c r="AJ34" s="89"/>
      <c r="AK34" s="89"/>
      <c r="AL34" s="89"/>
      <c r="AM34" s="89"/>
      <c r="AN34" s="89"/>
      <c r="AO34" s="89"/>
      <c r="AP34" s="89"/>
      <c r="AQ34" s="120"/>
      <c r="AR34" s="120"/>
      <c r="AS34" s="120"/>
      <c r="AT34" s="89"/>
      <c r="AU34" s="89"/>
      <c r="AV34" s="89"/>
      <c r="AW34" s="89"/>
      <c r="AX34" s="89"/>
      <c r="AY34" s="89"/>
    </row>
    <row r="35" spans="2:51" ht="22.5" customHeight="1" x14ac:dyDescent="0.4">
      <c r="B35" s="157" t="s">
        <v>22</v>
      </c>
      <c r="C35" s="119"/>
      <c r="D35" s="119"/>
      <c r="E35" s="119"/>
      <c r="F35" s="119"/>
      <c r="G35" s="119"/>
      <c r="H35" s="119"/>
      <c r="I35" s="119"/>
      <c r="J35" s="119"/>
      <c r="K35" s="119"/>
      <c r="L35" s="11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  <c r="AG35" s="89"/>
      <c r="AH35" s="89"/>
      <c r="AI35" s="89"/>
      <c r="AJ35" s="89"/>
      <c r="AK35" s="89"/>
      <c r="AL35" s="89"/>
      <c r="AM35" s="89"/>
      <c r="AN35" s="89"/>
      <c r="AO35" s="89"/>
      <c r="AP35" s="89"/>
      <c r="AQ35" s="120"/>
      <c r="AR35" s="120"/>
      <c r="AS35" s="120"/>
      <c r="AT35" s="89"/>
      <c r="AU35" s="89"/>
      <c r="AV35" s="89"/>
      <c r="AW35" s="89"/>
      <c r="AX35" s="89"/>
      <c r="AY35" s="89"/>
    </row>
    <row r="36" spans="2:51" ht="3.75" customHeight="1" x14ac:dyDescent="0.4">
      <c r="B36" s="34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25"/>
      <c r="Y36" s="89"/>
      <c r="Z36" s="89"/>
      <c r="AA36" s="89"/>
      <c r="AB36" s="89"/>
      <c r="AC36" s="89"/>
      <c r="AD36" s="89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  <c r="AP36" s="89"/>
      <c r="AQ36" s="89"/>
      <c r="AR36" s="89"/>
      <c r="AS36" s="89"/>
      <c r="AT36" s="89"/>
      <c r="AU36" s="89"/>
      <c r="AV36" s="89"/>
      <c r="AW36" s="89"/>
      <c r="AX36" s="89"/>
      <c r="AY36" s="89"/>
    </row>
    <row r="37" spans="2:51" ht="19.5" customHeight="1" x14ac:dyDescent="0.4">
      <c r="B37" s="223" t="s">
        <v>23</v>
      </c>
      <c r="C37" s="223"/>
      <c r="D37" s="223"/>
      <c r="E37" s="223"/>
      <c r="F37" s="223"/>
      <c r="G37" s="223"/>
      <c r="H37" s="223"/>
      <c r="I37" s="223"/>
      <c r="J37" s="223"/>
      <c r="K37" s="223"/>
      <c r="L37" s="223"/>
      <c r="M37" s="223"/>
      <c r="N37" s="223"/>
      <c r="O37" s="223"/>
      <c r="P37" s="264"/>
      <c r="Q37" s="264"/>
      <c r="R37" s="264"/>
      <c r="S37" s="264"/>
      <c r="T37" s="264"/>
      <c r="U37" s="264"/>
      <c r="V37" s="264"/>
      <c r="W37" s="185"/>
      <c r="X37" s="89"/>
      <c r="Y37" s="223"/>
      <c r="Z37" s="223"/>
      <c r="AA37" s="223"/>
      <c r="AB37" s="223"/>
      <c r="AC37" s="223"/>
      <c r="AD37" s="223"/>
      <c r="AE37" s="223"/>
      <c r="AF37" s="223"/>
      <c r="AG37" s="223"/>
      <c r="AH37" s="223"/>
      <c r="AI37" s="223"/>
      <c r="AJ37" s="223"/>
      <c r="AK37" s="223"/>
      <c r="AL37" s="223"/>
      <c r="AM37" s="264">
        <f>ROUND(AJ26*AQ32,2)</f>
        <v>0</v>
      </c>
      <c r="AN37" s="264"/>
      <c r="AO37" s="264"/>
      <c r="AP37" s="264"/>
      <c r="AQ37" s="264"/>
      <c r="AR37" s="264"/>
      <c r="AS37" s="264"/>
      <c r="AT37" s="89"/>
      <c r="AU37" s="89"/>
      <c r="AV37" s="28">
        <f>AM37-Parecer!AM85</f>
        <v>0</v>
      </c>
      <c r="AW37" s="89"/>
      <c r="AX37" s="102" t="s">
        <v>24</v>
      </c>
      <c r="AY37" s="122">
        <f>M26*'Parecer RC'!AA85</f>
        <v>0</v>
      </c>
    </row>
    <row r="38" spans="2:51" ht="3.75" customHeight="1" x14ac:dyDescent="0.4">
      <c r="B38" s="121"/>
      <c r="C38" s="186"/>
      <c r="D38" s="186"/>
      <c r="E38" s="186"/>
      <c r="F38" s="186"/>
      <c r="G38" s="186"/>
      <c r="H38" s="186"/>
      <c r="I38" s="186"/>
      <c r="J38" s="186"/>
      <c r="K38" s="186"/>
      <c r="L38" s="186"/>
      <c r="M38" s="186"/>
      <c r="N38" s="186"/>
      <c r="O38" s="186"/>
      <c r="P38" s="186"/>
      <c r="Q38" s="186"/>
      <c r="R38" s="186"/>
      <c r="S38" s="186"/>
      <c r="T38" s="186"/>
      <c r="U38" s="186"/>
      <c r="V38" s="186"/>
      <c r="W38" s="89"/>
      <c r="X38" s="25"/>
      <c r="Y38" s="186"/>
      <c r="Z38" s="186"/>
      <c r="AA38" s="186"/>
      <c r="AB38" s="186"/>
      <c r="AC38" s="186"/>
      <c r="AD38" s="186"/>
      <c r="AE38" s="186"/>
      <c r="AF38" s="186"/>
      <c r="AG38" s="186"/>
      <c r="AH38" s="186"/>
      <c r="AI38" s="186"/>
      <c r="AJ38" s="186"/>
      <c r="AK38" s="186"/>
      <c r="AL38" s="186"/>
      <c r="AM38" s="186"/>
      <c r="AN38" s="186"/>
      <c r="AO38" s="186"/>
      <c r="AP38" s="186"/>
      <c r="AQ38" s="186"/>
      <c r="AR38" s="186"/>
      <c r="AS38" s="186"/>
      <c r="AT38" s="89"/>
      <c r="AU38" s="89"/>
      <c r="AV38" s="89"/>
      <c r="AW38" s="89"/>
      <c r="AX38" s="187"/>
      <c r="AY38" s="122"/>
    </row>
    <row r="39" spans="2:51" ht="19.5" customHeight="1" x14ac:dyDescent="0.4">
      <c r="B39" s="223" t="s">
        <v>25</v>
      </c>
      <c r="C39" s="223"/>
      <c r="D39" s="223"/>
      <c r="E39" s="223"/>
      <c r="F39" s="223"/>
      <c r="G39" s="223"/>
      <c r="H39" s="223"/>
      <c r="I39" s="223"/>
      <c r="J39" s="223"/>
      <c r="K39" s="223"/>
      <c r="L39" s="223"/>
      <c r="M39" s="223"/>
      <c r="N39" s="223"/>
      <c r="O39" s="223"/>
      <c r="P39" s="264"/>
      <c r="Q39" s="264"/>
      <c r="R39" s="264"/>
      <c r="S39" s="264"/>
      <c r="T39" s="264"/>
      <c r="U39" s="264"/>
      <c r="V39" s="264"/>
      <c r="W39" s="185"/>
      <c r="X39" s="89"/>
      <c r="Y39" s="223"/>
      <c r="Z39" s="223"/>
      <c r="AA39" s="223"/>
      <c r="AB39" s="223"/>
      <c r="AC39" s="223"/>
      <c r="AD39" s="223"/>
      <c r="AE39" s="223"/>
      <c r="AF39" s="223"/>
      <c r="AG39" s="223"/>
      <c r="AH39" s="223"/>
      <c r="AI39" s="223"/>
      <c r="AJ39" s="223"/>
      <c r="AK39" s="223"/>
      <c r="AL39" s="223"/>
      <c r="AM39" s="264">
        <f>ROUND(AJ28*AQ32,2)</f>
        <v>0</v>
      </c>
      <c r="AN39" s="264"/>
      <c r="AO39" s="264"/>
      <c r="AP39" s="264"/>
      <c r="AQ39" s="264"/>
      <c r="AR39" s="264"/>
      <c r="AS39" s="264"/>
      <c r="AT39" s="89"/>
      <c r="AU39" s="89"/>
      <c r="AV39" s="28">
        <f>AM39-Parecer!AM87</f>
        <v>0</v>
      </c>
      <c r="AW39" s="89"/>
      <c r="AX39" s="102" t="s">
        <v>26</v>
      </c>
      <c r="AY39" s="122">
        <f>M28*'Parecer PRA'!Z239</f>
        <v>0</v>
      </c>
    </row>
    <row r="40" spans="2:51" ht="3.75" customHeight="1" x14ac:dyDescent="0.4">
      <c r="B40" s="121"/>
      <c r="C40" s="186"/>
      <c r="D40" s="186"/>
      <c r="E40" s="186"/>
      <c r="F40" s="186"/>
      <c r="G40" s="186"/>
      <c r="H40" s="186"/>
      <c r="I40" s="186"/>
      <c r="J40" s="186"/>
      <c r="K40" s="186"/>
      <c r="L40" s="186"/>
      <c r="M40" s="186"/>
      <c r="N40" s="186"/>
      <c r="O40" s="186"/>
      <c r="P40" s="186"/>
      <c r="Q40" s="186"/>
      <c r="R40" s="186"/>
      <c r="S40" s="186"/>
      <c r="T40" s="186"/>
      <c r="U40" s="186"/>
      <c r="V40" s="186"/>
      <c r="W40" s="89"/>
      <c r="X40" s="25"/>
      <c r="Y40" s="186"/>
      <c r="Z40" s="186"/>
      <c r="AA40" s="186"/>
      <c r="AB40" s="186"/>
      <c r="AC40" s="186"/>
      <c r="AD40" s="186"/>
      <c r="AE40" s="186"/>
      <c r="AF40" s="186"/>
      <c r="AG40" s="186"/>
      <c r="AH40" s="186"/>
      <c r="AI40" s="186"/>
      <c r="AJ40" s="186"/>
      <c r="AK40" s="186"/>
      <c r="AL40" s="186"/>
      <c r="AM40" s="186"/>
      <c r="AN40" s="186"/>
      <c r="AO40" s="186"/>
      <c r="AP40" s="186"/>
      <c r="AQ40" s="186"/>
      <c r="AR40" s="186"/>
      <c r="AS40" s="186"/>
      <c r="AT40" s="89"/>
      <c r="AU40" s="89"/>
      <c r="AV40" s="89"/>
      <c r="AW40" s="89"/>
      <c r="AX40" s="89"/>
      <c r="AY40" s="89"/>
    </row>
    <row r="41" spans="2:51" ht="19.5" customHeight="1" x14ac:dyDescent="0.4">
      <c r="B41" s="223" t="s">
        <v>27</v>
      </c>
      <c r="C41" s="223"/>
      <c r="D41" s="223"/>
      <c r="E41" s="223"/>
      <c r="F41" s="223"/>
      <c r="G41" s="223"/>
      <c r="H41" s="223"/>
      <c r="I41" s="223"/>
      <c r="J41" s="223"/>
      <c r="K41" s="223"/>
      <c r="L41" s="223"/>
      <c r="M41" s="223"/>
      <c r="N41" s="223"/>
      <c r="O41" s="223"/>
      <c r="P41" s="264"/>
      <c r="Q41" s="264"/>
      <c r="R41" s="264"/>
      <c r="S41" s="264"/>
      <c r="T41" s="264"/>
      <c r="U41" s="264"/>
      <c r="V41" s="264"/>
      <c r="W41" s="185"/>
      <c r="X41" s="89"/>
      <c r="Y41" s="223"/>
      <c r="Z41" s="223"/>
      <c r="AA41" s="223"/>
      <c r="AB41" s="223"/>
      <c r="AC41" s="223"/>
      <c r="AD41" s="223"/>
      <c r="AE41" s="223"/>
      <c r="AF41" s="223"/>
      <c r="AG41" s="223"/>
      <c r="AH41" s="223"/>
      <c r="AI41" s="223"/>
      <c r="AJ41" s="223"/>
      <c r="AK41" s="223"/>
      <c r="AL41" s="223"/>
      <c r="AM41" s="264">
        <v>0</v>
      </c>
      <c r="AN41" s="264"/>
      <c r="AO41" s="264"/>
      <c r="AP41" s="264"/>
      <c r="AQ41" s="264"/>
      <c r="AR41" s="264"/>
      <c r="AS41" s="264"/>
      <c r="AT41" s="89"/>
      <c r="AU41" s="89"/>
      <c r="AV41" s="28">
        <f>AM41-Parecer!AM89</f>
        <v>0</v>
      </c>
      <c r="AW41" s="89"/>
      <c r="AX41" s="89"/>
      <c r="AY41" s="188"/>
    </row>
    <row r="42" spans="2:51" ht="3.75" customHeight="1" x14ac:dyDescent="0.4">
      <c r="B42" s="121"/>
      <c r="C42" s="186"/>
      <c r="D42" s="186"/>
      <c r="E42" s="186"/>
      <c r="F42" s="186"/>
      <c r="G42" s="186"/>
      <c r="H42" s="186"/>
      <c r="I42" s="186"/>
      <c r="J42" s="186"/>
      <c r="K42" s="186"/>
      <c r="L42" s="186"/>
      <c r="M42" s="186"/>
      <c r="N42" s="186"/>
      <c r="O42" s="186"/>
      <c r="P42" s="186"/>
      <c r="Q42" s="186"/>
      <c r="R42" s="186"/>
      <c r="S42" s="186"/>
      <c r="T42" s="186"/>
      <c r="U42" s="186"/>
      <c r="V42" s="186"/>
      <c r="W42" s="89"/>
      <c r="X42" s="25"/>
      <c r="Y42" s="186"/>
      <c r="Z42" s="186"/>
      <c r="AA42" s="186"/>
      <c r="AB42" s="186"/>
      <c r="AC42" s="186"/>
      <c r="AD42" s="186"/>
      <c r="AE42" s="186"/>
      <c r="AF42" s="186"/>
      <c r="AG42" s="186"/>
      <c r="AH42" s="186"/>
      <c r="AI42" s="186"/>
      <c r="AJ42" s="186"/>
      <c r="AK42" s="186"/>
      <c r="AL42" s="186"/>
      <c r="AM42" s="186"/>
      <c r="AN42" s="186"/>
      <c r="AO42" s="186"/>
      <c r="AP42" s="186"/>
      <c r="AQ42" s="186"/>
      <c r="AR42" s="186"/>
      <c r="AS42" s="186"/>
      <c r="AT42" s="89"/>
      <c r="AU42" s="89"/>
      <c r="AV42" s="89"/>
      <c r="AW42" s="89"/>
      <c r="AX42" s="89"/>
      <c r="AY42" s="89"/>
    </row>
    <row r="43" spans="2:51" ht="18" customHeight="1" x14ac:dyDescent="0.4">
      <c r="B43" s="272" t="s">
        <v>28</v>
      </c>
      <c r="C43" s="272"/>
      <c r="D43" s="272"/>
      <c r="E43" s="272"/>
      <c r="F43" s="272"/>
      <c r="G43" s="272"/>
      <c r="H43" s="272"/>
      <c r="I43" s="272"/>
      <c r="J43" s="272"/>
      <c r="K43" s="272"/>
      <c r="L43" s="272"/>
      <c r="M43" s="272"/>
      <c r="N43" s="272"/>
      <c r="O43" s="272"/>
      <c r="P43" s="265"/>
      <c r="Q43" s="265"/>
      <c r="R43" s="265"/>
      <c r="S43" s="265"/>
      <c r="T43" s="265"/>
      <c r="U43" s="265"/>
      <c r="V43" s="265"/>
      <c r="W43" s="176"/>
      <c r="X43" s="89"/>
      <c r="Y43" s="272"/>
      <c r="Z43" s="272"/>
      <c r="AA43" s="272"/>
      <c r="AB43" s="272"/>
      <c r="AC43" s="272"/>
      <c r="AD43" s="272"/>
      <c r="AE43" s="272"/>
      <c r="AF43" s="272"/>
      <c r="AG43" s="272"/>
      <c r="AH43" s="272"/>
      <c r="AI43" s="272"/>
      <c r="AJ43" s="272"/>
      <c r="AK43" s="272"/>
      <c r="AL43" s="272"/>
      <c r="AM43" s="269">
        <f>AM37+AM39+AM41</f>
        <v>0</v>
      </c>
      <c r="AN43" s="269"/>
      <c r="AO43" s="269"/>
      <c r="AP43" s="269"/>
      <c r="AQ43" s="269"/>
      <c r="AR43" s="269"/>
      <c r="AS43" s="269"/>
      <c r="AT43" s="89"/>
      <c r="AU43" s="89"/>
      <c r="AV43" s="28">
        <f>AM43-Parecer!AM91</f>
        <v>0</v>
      </c>
      <c r="AW43" s="89"/>
      <c r="AX43" s="89"/>
      <c r="AY43" s="89"/>
    </row>
    <row r="44" spans="2:51" ht="3.75" customHeight="1" x14ac:dyDescent="0.4">
      <c r="B44" s="34"/>
      <c r="C44" s="89"/>
      <c r="D44" s="89"/>
      <c r="E44" s="89"/>
      <c r="F44" s="89"/>
      <c r="G44" s="89"/>
      <c r="H44" s="89"/>
      <c r="I44" s="89"/>
      <c r="J44" s="89"/>
      <c r="K44" s="89"/>
      <c r="L44" s="89"/>
      <c r="M44" s="89"/>
      <c r="N44" s="89"/>
      <c r="O44" s="89"/>
      <c r="P44" s="89"/>
      <c r="Q44" s="89"/>
      <c r="R44" s="89"/>
      <c r="S44" s="89"/>
      <c r="T44" s="89"/>
      <c r="U44" s="89"/>
      <c r="V44" s="89"/>
      <c r="W44" s="89"/>
      <c r="X44" s="25"/>
      <c r="Y44" s="189"/>
      <c r="Z44" s="189"/>
      <c r="AA44" s="189"/>
      <c r="AB44" s="189"/>
      <c r="AC44" s="189"/>
      <c r="AD44" s="189"/>
      <c r="AE44" s="189"/>
      <c r="AF44" s="189"/>
      <c r="AG44" s="189"/>
      <c r="AH44" s="189"/>
      <c r="AI44" s="189"/>
      <c r="AJ44" s="189"/>
      <c r="AK44" s="189"/>
      <c r="AL44" s="189"/>
      <c r="AM44" s="189"/>
      <c r="AN44" s="189"/>
      <c r="AO44" s="189"/>
      <c r="AP44" s="189"/>
      <c r="AQ44" s="189"/>
      <c r="AR44" s="189"/>
      <c r="AS44" s="189"/>
      <c r="AT44" s="89"/>
      <c r="AU44" s="89"/>
      <c r="AV44" s="89"/>
      <c r="AW44" s="89"/>
      <c r="AX44" s="89"/>
      <c r="AY44" s="89"/>
    </row>
    <row r="45" spans="2:51" ht="18.75" customHeight="1" x14ac:dyDescent="0.4">
      <c r="B45" s="89"/>
      <c r="C45" s="89"/>
      <c r="D45" s="89"/>
      <c r="E45" s="89"/>
      <c r="F45" s="89"/>
      <c r="G45" s="89"/>
      <c r="H45" s="89"/>
      <c r="I45" s="89"/>
      <c r="J45" s="89"/>
      <c r="K45" s="89"/>
      <c r="L45" s="89"/>
      <c r="M45" s="89"/>
      <c r="N45" s="89"/>
      <c r="O45" s="89"/>
      <c r="P45" s="89"/>
      <c r="Q45" s="89"/>
      <c r="R45" s="89"/>
      <c r="S45" s="89"/>
      <c r="T45" s="89"/>
      <c r="U45" s="89"/>
      <c r="V45" s="89"/>
      <c r="W45" s="89"/>
      <c r="X45" s="89"/>
      <c r="Y45" s="273" t="s">
        <v>29</v>
      </c>
      <c r="Z45" s="273"/>
      <c r="AA45" s="273"/>
      <c r="AB45" s="273"/>
      <c r="AC45" s="273"/>
      <c r="AD45" s="273"/>
      <c r="AE45" s="273"/>
      <c r="AF45" s="273"/>
      <c r="AG45" s="273"/>
      <c r="AH45" s="273"/>
      <c r="AI45" s="273"/>
      <c r="AJ45" s="274">
        <f>Parecer!AJ95</f>
        <v>0</v>
      </c>
      <c r="AK45" s="274"/>
      <c r="AL45" s="274"/>
      <c r="AM45" s="274"/>
      <c r="AN45" s="274"/>
      <c r="AO45" s="274"/>
      <c r="AP45" s="274"/>
      <c r="AQ45" s="274"/>
      <c r="AR45" s="274"/>
      <c r="AS45" s="274"/>
      <c r="AT45" s="89"/>
      <c r="AU45" s="89"/>
      <c r="AV45" s="184"/>
      <c r="AW45" s="89"/>
      <c r="AX45" s="89"/>
      <c r="AY45" s="89"/>
    </row>
    <row r="46" spans="2:51" ht="3.75" customHeight="1" x14ac:dyDescent="0.4">
      <c r="B46" s="34"/>
      <c r="C46" s="89"/>
      <c r="D46" s="89"/>
      <c r="E46" s="89"/>
      <c r="F46" s="89"/>
      <c r="G46" s="89"/>
      <c r="H46" s="89"/>
      <c r="I46" s="89"/>
      <c r="J46" s="89"/>
      <c r="K46" s="89"/>
      <c r="L46" s="89"/>
      <c r="M46" s="89"/>
      <c r="N46" s="89"/>
      <c r="O46" s="89"/>
      <c r="P46" s="89"/>
      <c r="Q46" s="89"/>
      <c r="R46" s="89"/>
      <c r="S46" s="89"/>
      <c r="T46" s="89"/>
      <c r="U46" s="89"/>
      <c r="V46" s="89"/>
      <c r="W46" s="89"/>
      <c r="X46" s="25"/>
      <c r="Y46" s="89"/>
      <c r="Z46" s="89"/>
      <c r="AA46" s="89"/>
      <c r="AB46" s="89"/>
      <c r="AC46" s="89"/>
      <c r="AD46" s="89"/>
      <c r="AE46" s="89"/>
      <c r="AF46" s="89"/>
      <c r="AG46" s="89"/>
      <c r="AH46" s="89"/>
      <c r="AI46" s="89"/>
      <c r="AJ46" s="89"/>
      <c r="AK46" s="89"/>
      <c r="AL46" s="89"/>
      <c r="AM46" s="189"/>
      <c r="AN46" s="189"/>
      <c r="AO46" s="189"/>
      <c r="AP46" s="189"/>
      <c r="AQ46" s="189"/>
      <c r="AR46" s="189"/>
      <c r="AS46" s="189"/>
      <c r="AT46" s="89"/>
      <c r="AU46" s="89"/>
      <c r="AV46" s="89"/>
      <c r="AW46" s="89"/>
      <c r="AX46" s="89"/>
      <c r="AY46" s="89"/>
    </row>
    <row r="47" spans="2:51" ht="25.5" customHeight="1" x14ac:dyDescent="0.4">
      <c r="B47" s="275" t="s">
        <v>30</v>
      </c>
      <c r="C47" s="275"/>
      <c r="D47" s="275"/>
      <c r="E47" s="275"/>
      <c r="F47" s="275"/>
      <c r="G47" s="275"/>
      <c r="H47" s="275"/>
      <c r="I47" s="275"/>
      <c r="J47" s="275"/>
      <c r="K47" s="275"/>
      <c r="L47" s="275"/>
      <c r="M47" s="275"/>
      <c r="N47" s="275"/>
      <c r="O47" s="275"/>
      <c r="P47" s="275"/>
      <c r="Q47" s="275"/>
      <c r="R47" s="275"/>
      <c r="S47" s="275"/>
      <c r="T47" s="275"/>
      <c r="U47" s="275"/>
      <c r="V47" s="275"/>
      <c r="W47" s="275"/>
      <c r="X47" s="275"/>
      <c r="Y47" s="275"/>
      <c r="Z47" s="275"/>
      <c r="AA47" s="183"/>
      <c r="AB47" s="183"/>
      <c r="AC47" s="183"/>
      <c r="AD47" s="183"/>
      <c r="AE47" s="183"/>
      <c r="AF47" s="183"/>
      <c r="AG47" s="183"/>
      <c r="AH47" s="183"/>
      <c r="AI47" s="183"/>
      <c r="AJ47" s="183"/>
      <c r="AK47" s="183"/>
      <c r="AL47" s="183"/>
      <c r="AM47" s="269">
        <f>AM43</f>
        <v>0</v>
      </c>
      <c r="AN47" s="270"/>
      <c r="AO47" s="270"/>
      <c r="AP47" s="270"/>
      <c r="AQ47" s="270"/>
      <c r="AR47" s="270"/>
      <c r="AS47" s="270"/>
      <c r="AT47" s="89"/>
      <c r="AU47" s="89"/>
      <c r="AV47" s="28">
        <f>AM47-Parecer!AM97</f>
        <v>0</v>
      </c>
      <c r="AW47" s="28"/>
      <c r="AX47" s="89"/>
      <c r="AY47" s="89"/>
    </row>
    <row r="48" spans="2:51" ht="3.75" customHeight="1" x14ac:dyDescent="0.4">
      <c r="B48" s="161"/>
      <c r="C48" s="162"/>
      <c r="D48" s="162"/>
      <c r="E48" s="162"/>
      <c r="F48" s="162"/>
      <c r="G48" s="162"/>
      <c r="H48" s="162"/>
      <c r="I48" s="162"/>
      <c r="J48" s="162"/>
      <c r="K48" s="162"/>
      <c r="L48" s="162"/>
      <c r="M48" s="162"/>
      <c r="N48" s="162"/>
      <c r="O48" s="162"/>
      <c r="P48" s="162"/>
      <c r="Q48" s="162"/>
      <c r="R48" s="162"/>
      <c r="S48" s="162"/>
      <c r="T48" s="162"/>
      <c r="U48" s="162"/>
      <c r="V48" s="162"/>
      <c r="W48" s="162"/>
      <c r="X48" s="162"/>
      <c r="Y48" s="162"/>
      <c r="Z48" s="162"/>
      <c r="AA48" s="162"/>
      <c r="AB48" s="162"/>
      <c r="AC48" s="162"/>
      <c r="AD48" s="162"/>
      <c r="AE48" s="162"/>
      <c r="AF48" s="162"/>
      <c r="AG48" s="162"/>
      <c r="AH48" s="162"/>
      <c r="AI48" s="162"/>
      <c r="AJ48" s="162"/>
      <c r="AK48" s="162"/>
      <c r="AL48" s="162"/>
      <c r="AM48" s="162"/>
      <c r="AN48" s="162"/>
      <c r="AO48" s="162"/>
      <c r="AP48" s="162"/>
      <c r="AQ48" s="162"/>
      <c r="AR48" s="162"/>
      <c r="AS48" s="162"/>
      <c r="AT48" s="60"/>
      <c r="AU48" s="89"/>
      <c r="AV48" s="89"/>
      <c r="AW48" s="89"/>
      <c r="AX48" s="89"/>
      <c r="AY48" s="89"/>
    </row>
    <row r="49" spans="1:48" ht="30" customHeight="1" x14ac:dyDescent="0.45">
      <c r="A49" s="89"/>
      <c r="B49" s="153" t="s">
        <v>31</v>
      </c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91"/>
      <c r="AI49" s="91"/>
      <c r="AJ49" s="91"/>
      <c r="AK49" s="91"/>
      <c r="AL49" s="91"/>
      <c r="AM49" s="91"/>
      <c r="AN49" s="91"/>
      <c r="AO49" s="91"/>
      <c r="AP49" s="91"/>
      <c r="AQ49" s="91"/>
      <c r="AR49" s="91"/>
      <c r="AS49" s="91"/>
      <c r="AT49" s="31"/>
      <c r="AU49" s="89"/>
      <c r="AV49" s="4"/>
    </row>
    <row r="50" spans="1:48" ht="7.35" customHeight="1" x14ac:dyDescent="0.4">
      <c r="A50" s="182"/>
      <c r="B50" s="177"/>
      <c r="C50" s="177"/>
      <c r="D50" s="177"/>
      <c r="E50" s="177"/>
      <c r="F50" s="177"/>
      <c r="G50" s="177"/>
      <c r="H50" s="177"/>
      <c r="I50" s="177"/>
      <c r="J50" s="177"/>
      <c r="K50" s="177"/>
      <c r="L50" s="177"/>
      <c r="M50" s="182"/>
      <c r="N50" s="182"/>
      <c r="O50" s="182"/>
      <c r="P50" s="182"/>
      <c r="Q50" s="182"/>
      <c r="R50" s="182"/>
      <c r="S50" s="182"/>
      <c r="T50" s="182"/>
      <c r="U50" s="182"/>
      <c r="V50" s="182"/>
      <c r="W50" s="182"/>
      <c r="X50" s="182"/>
      <c r="Y50" s="182"/>
      <c r="Z50" s="182"/>
      <c r="AA50" s="182"/>
      <c r="AB50" s="182"/>
      <c r="AC50" s="182"/>
      <c r="AD50" s="182"/>
      <c r="AE50" s="182"/>
      <c r="AF50" s="182"/>
      <c r="AG50" s="182"/>
      <c r="AH50" s="182"/>
      <c r="AI50" s="182"/>
      <c r="AJ50" s="182"/>
      <c r="AK50" s="182"/>
      <c r="AL50" s="182"/>
      <c r="AM50" s="182"/>
      <c r="AN50" s="182"/>
      <c r="AO50" s="182"/>
      <c r="AP50" s="182"/>
      <c r="AQ50" s="178"/>
      <c r="AR50" s="178"/>
      <c r="AS50" s="178"/>
      <c r="AT50" s="182"/>
      <c r="AU50" s="89"/>
      <c r="AV50" s="89"/>
    </row>
    <row r="51" spans="1:48" ht="22.5" customHeight="1" x14ac:dyDescent="0.4">
      <c r="A51" s="89"/>
      <c r="B51" s="179" t="s">
        <v>32</v>
      </c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89"/>
      <c r="N51" s="89"/>
      <c r="O51" s="89"/>
      <c r="P51" s="89"/>
      <c r="Q51" s="89"/>
      <c r="R51" s="89"/>
      <c r="S51" s="89"/>
      <c r="T51" s="89"/>
      <c r="U51" s="89"/>
      <c r="V51" s="89"/>
      <c r="W51" s="89"/>
      <c r="X51" s="89"/>
      <c r="Y51" s="89"/>
      <c r="Z51" s="89"/>
      <c r="AA51" s="89"/>
      <c r="AB51" s="89"/>
      <c r="AC51" s="89"/>
      <c r="AD51" s="89"/>
      <c r="AE51" s="89"/>
      <c r="AF51" s="89"/>
      <c r="AG51" s="89"/>
      <c r="AH51" s="89"/>
      <c r="AI51" s="89"/>
      <c r="AJ51" s="89"/>
      <c r="AK51" s="89"/>
      <c r="AL51" s="89"/>
      <c r="AM51" s="89"/>
      <c r="AN51" s="89"/>
      <c r="AO51" s="89"/>
      <c r="AP51" s="89"/>
      <c r="AQ51" s="120"/>
      <c r="AR51" s="120"/>
      <c r="AS51" s="120"/>
      <c r="AT51" s="89"/>
      <c r="AU51" s="89"/>
      <c r="AV51" s="89"/>
    </row>
    <row r="52" spans="1:48" ht="3.75" customHeight="1" x14ac:dyDescent="0.4">
      <c r="A52" s="89"/>
      <c r="B52" s="6"/>
      <c r="C52" s="6"/>
      <c r="D52" s="6"/>
      <c r="E52" s="6"/>
      <c r="F52" s="6"/>
      <c r="G52" s="6"/>
      <c r="H52" s="6"/>
      <c r="I52" s="6"/>
      <c r="J52" s="6"/>
      <c r="K52" s="17"/>
      <c r="L52" s="17"/>
      <c r="M52" s="17"/>
      <c r="N52" s="17"/>
      <c r="O52" s="17"/>
      <c r="P52" s="18"/>
      <c r="Q52" s="6"/>
      <c r="R52" s="6"/>
      <c r="S52" s="6"/>
      <c r="T52" s="6"/>
      <c r="U52" s="6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60"/>
      <c r="AU52" s="89"/>
      <c r="AV52" s="4"/>
    </row>
    <row r="53" spans="1:48" ht="18.75" customHeight="1" x14ac:dyDescent="0.4">
      <c r="A53" s="89"/>
      <c r="B53" s="223" t="s">
        <v>33</v>
      </c>
      <c r="C53" s="223"/>
      <c r="D53" s="223"/>
      <c r="E53" s="223"/>
      <c r="F53" s="223"/>
      <c r="G53" s="223"/>
      <c r="H53" s="223"/>
      <c r="I53" s="224"/>
      <c r="J53" s="224"/>
      <c r="K53" s="224"/>
      <c r="L53" s="224"/>
      <c r="M53" s="224"/>
      <c r="N53" s="224"/>
      <c r="O53" s="224"/>
      <c r="P53" s="20"/>
      <c r="Q53" s="223" t="s">
        <v>34</v>
      </c>
      <c r="R53" s="223"/>
      <c r="S53" s="223"/>
      <c r="T53" s="223"/>
      <c r="U53" s="223"/>
      <c r="V53" s="223"/>
      <c r="W53" s="223"/>
      <c r="X53" s="224"/>
      <c r="Y53" s="224"/>
      <c r="Z53" s="224"/>
      <c r="AA53" s="224"/>
      <c r="AB53" s="224"/>
      <c r="AC53" s="224"/>
      <c r="AD53" s="224"/>
      <c r="AE53" s="20"/>
      <c r="AF53" s="223" t="s">
        <v>35</v>
      </c>
      <c r="AG53" s="223"/>
      <c r="AH53" s="223"/>
      <c r="AI53" s="223"/>
      <c r="AJ53" s="223"/>
      <c r="AK53" s="223"/>
      <c r="AL53" s="223"/>
      <c r="AM53" s="224"/>
      <c r="AN53" s="224"/>
      <c r="AO53" s="224"/>
      <c r="AP53" s="224"/>
      <c r="AQ53" s="224"/>
      <c r="AR53" s="224"/>
      <c r="AS53" s="224"/>
      <c r="AT53" s="25"/>
      <c r="AU53" s="89"/>
      <c r="AV53" s="4"/>
    </row>
    <row r="54" spans="1:48" ht="3.75" customHeight="1" x14ac:dyDescent="0.4">
      <c r="A54" s="89"/>
      <c r="B54" s="6"/>
      <c r="C54" s="6"/>
      <c r="D54" s="6"/>
      <c r="E54" s="6"/>
      <c r="F54" s="6"/>
      <c r="G54" s="6"/>
      <c r="H54" s="6"/>
      <c r="I54" s="22"/>
      <c r="J54" s="22"/>
      <c r="K54" s="23"/>
      <c r="L54" s="23"/>
      <c r="M54" s="23"/>
      <c r="N54" s="23"/>
      <c r="O54" s="23"/>
      <c r="P54" s="18"/>
      <c r="Q54" s="6"/>
      <c r="R54" s="6"/>
      <c r="S54" s="6"/>
      <c r="T54" s="6"/>
      <c r="U54" s="6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60"/>
      <c r="AU54" s="89"/>
      <c r="AV54" s="4"/>
    </row>
    <row r="55" spans="1:48" ht="18.75" customHeight="1" x14ac:dyDescent="0.4">
      <c r="A55" s="89"/>
      <c r="B55" s="223" t="s">
        <v>36</v>
      </c>
      <c r="C55" s="223"/>
      <c r="D55" s="223"/>
      <c r="E55" s="223"/>
      <c r="F55" s="223"/>
      <c r="G55" s="223"/>
      <c r="H55" s="223"/>
      <c r="I55" s="224"/>
      <c r="J55" s="224"/>
      <c r="K55" s="224"/>
      <c r="L55" s="224"/>
      <c r="M55" s="224"/>
      <c r="N55" s="224"/>
      <c r="O55" s="224"/>
      <c r="P55" s="20"/>
      <c r="Q55" s="223" t="s">
        <v>37</v>
      </c>
      <c r="R55" s="223"/>
      <c r="S55" s="223"/>
      <c r="T55" s="223"/>
      <c r="U55" s="223"/>
      <c r="V55" s="223"/>
      <c r="W55" s="223"/>
      <c r="X55" s="224"/>
      <c r="Y55" s="224"/>
      <c r="Z55" s="224"/>
      <c r="AA55" s="224"/>
      <c r="AB55" s="224"/>
      <c r="AC55" s="224"/>
      <c r="AD55" s="224"/>
      <c r="AE55" s="26"/>
      <c r="AF55" s="25"/>
      <c r="AG55" s="25"/>
      <c r="AH55" s="25"/>
      <c r="AI55" s="25"/>
      <c r="AJ55" s="25"/>
      <c r="AK55" s="25"/>
      <c r="AL55" s="25"/>
      <c r="AM55" s="25"/>
      <c r="AN55" s="20"/>
      <c r="AO55" s="20"/>
      <c r="AP55" s="20"/>
      <c r="AQ55" s="20"/>
      <c r="AR55" s="20"/>
      <c r="AS55" s="20"/>
      <c r="AT55" s="25"/>
      <c r="AU55" s="89"/>
      <c r="AV55" s="4"/>
    </row>
    <row r="56" spans="1:48" ht="7.35" customHeight="1" x14ac:dyDescent="0.4">
      <c r="A56" s="89"/>
      <c r="B56" s="119"/>
      <c r="C56" s="119"/>
      <c r="D56" s="119"/>
      <c r="E56" s="119"/>
      <c r="F56" s="119"/>
      <c r="G56" s="119"/>
      <c r="H56" s="119"/>
      <c r="I56" s="119"/>
      <c r="J56" s="119"/>
      <c r="K56" s="119"/>
      <c r="L56" s="119"/>
      <c r="M56" s="89"/>
      <c r="N56" s="89"/>
      <c r="O56" s="89"/>
      <c r="P56" s="89"/>
      <c r="Q56" s="89"/>
      <c r="R56" s="89"/>
      <c r="S56" s="89"/>
      <c r="T56" s="89"/>
      <c r="U56" s="89"/>
      <c r="V56" s="89"/>
      <c r="W56" s="89"/>
      <c r="X56" s="89"/>
      <c r="Y56" s="89"/>
      <c r="Z56" s="89"/>
      <c r="AA56" s="89"/>
      <c r="AB56" s="89"/>
      <c r="AC56" s="89"/>
      <c r="AD56" s="89"/>
      <c r="AE56" s="89"/>
      <c r="AF56" s="89"/>
      <c r="AG56" s="89"/>
      <c r="AH56" s="89"/>
      <c r="AI56" s="89"/>
      <c r="AJ56" s="89"/>
      <c r="AK56" s="89"/>
      <c r="AL56" s="89"/>
      <c r="AM56" s="89"/>
      <c r="AN56" s="89"/>
      <c r="AO56" s="89"/>
      <c r="AP56" s="89"/>
      <c r="AQ56" s="120"/>
      <c r="AR56" s="120"/>
      <c r="AS56" s="120"/>
      <c r="AT56" s="89"/>
      <c r="AU56" s="89"/>
      <c r="AV56" s="89"/>
    </row>
    <row r="57" spans="1:48" ht="22.5" customHeight="1" x14ac:dyDescent="0.4">
      <c r="A57" s="89"/>
      <c r="B57" s="179" t="s">
        <v>38</v>
      </c>
      <c r="C57" s="119"/>
      <c r="D57" s="119"/>
      <c r="E57" s="119"/>
      <c r="F57" s="119"/>
      <c r="G57" s="119"/>
      <c r="H57" s="119"/>
      <c r="I57" s="119"/>
      <c r="J57" s="119"/>
      <c r="K57" s="119"/>
      <c r="L57" s="119"/>
      <c r="M57" s="89"/>
      <c r="N57" s="89"/>
      <c r="O57" s="89"/>
      <c r="P57" s="89"/>
      <c r="Q57" s="89"/>
      <c r="R57" s="89"/>
      <c r="S57" s="89"/>
      <c r="T57" s="89"/>
      <c r="U57" s="89"/>
      <c r="V57" s="89"/>
      <c r="W57" s="89"/>
      <c r="X57" s="89"/>
      <c r="Y57" s="89"/>
      <c r="Z57" s="89"/>
      <c r="AA57" s="89"/>
      <c r="AB57" s="89"/>
      <c r="AC57" s="89"/>
      <c r="AD57" s="89"/>
      <c r="AE57" s="89"/>
      <c r="AF57" s="89"/>
      <c r="AG57" s="89"/>
      <c r="AH57" s="89"/>
      <c r="AI57" s="89"/>
      <c r="AJ57" s="89"/>
      <c r="AK57" s="89"/>
      <c r="AL57" s="89"/>
      <c r="AM57" s="89"/>
      <c r="AN57" s="89"/>
      <c r="AO57" s="89"/>
      <c r="AP57" s="89"/>
      <c r="AQ57" s="120"/>
      <c r="AR57" s="120"/>
      <c r="AS57" s="120"/>
      <c r="AT57" s="89"/>
      <c r="AU57" s="89"/>
      <c r="AV57" s="89"/>
    </row>
    <row r="58" spans="1:48" ht="3.75" customHeight="1" x14ac:dyDescent="0.4">
      <c r="A58" s="89"/>
      <c r="B58" s="6"/>
      <c r="C58" s="6"/>
      <c r="D58" s="6"/>
      <c r="E58" s="6"/>
      <c r="F58" s="6"/>
      <c r="G58" s="6"/>
      <c r="H58" s="6"/>
      <c r="I58" s="6"/>
      <c r="J58" s="6"/>
      <c r="K58" s="17"/>
      <c r="L58" s="17"/>
      <c r="M58" s="17"/>
      <c r="N58" s="17"/>
      <c r="O58" s="17"/>
      <c r="P58" s="18"/>
      <c r="Q58" s="6"/>
      <c r="R58" s="6"/>
      <c r="S58" s="6"/>
      <c r="T58" s="6"/>
      <c r="U58" s="6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60"/>
      <c r="AU58" s="89"/>
      <c r="AV58" s="4"/>
    </row>
    <row r="59" spans="1:48" ht="18.75" customHeight="1" x14ac:dyDescent="0.4">
      <c r="A59" s="89"/>
      <c r="B59" s="223" t="s">
        <v>39</v>
      </c>
      <c r="C59" s="223"/>
      <c r="D59" s="223"/>
      <c r="E59" s="223"/>
      <c r="F59" s="223"/>
      <c r="G59" s="223"/>
      <c r="H59" s="223"/>
      <c r="I59" s="223"/>
      <c r="J59" s="223"/>
      <c r="K59" s="223"/>
      <c r="L59" s="223"/>
      <c r="M59" s="223"/>
      <c r="N59" s="223"/>
      <c r="O59" s="223"/>
      <c r="P59" s="224"/>
      <c r="Q59" s="224"/>
      <c r="R59" s="224"/>
      <c r="S59" s="224"/>
      <c r="T59" s="224"/>
      <c r="U59" s="224"/>
      <c r="V59" s="224"/>
      <c r="W59" s="25"/>
      <c r="X59" s="20"/>
      <c r="Y59" s="223" t="s">
        <v>40</v>
      </c>
      <c r="Z59" s="223"/>
      <c r="AA59" s="223"/>
      <c r="AB59" s="223"/>
      <c r="AC59" s="223"/>
      <c r="AD59" s="223"/>
      <c r="AE59" s="223"/>
      <c r="AF59" s="223"/>
      <c r="AG59" s="223"/>
      <c r="AH59" s="223"/>
      <c r="AI59" s="223"/>
      <c r="AJ59" s="223"/>
      <c r="AK59" s="223"/>
      <c r="AL59" s="223"/>
      <c r="AM59" s="224"/>
      <c r="AN59" s="224"/>
      <c r="AO59" s="224"/>
      <c r="AP59" s="224"/>
      <c r="AQ59" s="224"/>
      <c r="AR59" s="224"/>
      <c r="AS59" s="224"/>
      <c r="AT59" s="25"/>
      <c r="AU59" s="89"/>
      <c r="AV59" s="4"/>
    </row>
    <row r="60" spans="1:48" ht="3.75" customHeight="1" x14ac:dyDescent="0.4">
      <c r="A60" s="89"/>
      <c r="B60" s="6"/>
      <c r="C60" s="6"/>
      <c r="D60" s="6"/>
      <c r="E60" s="6"/>
      <c r="F60" s="6"/>
      <c r="G60" s="6"/>
      <c r="H60" s="6"/>
      <c r="I60" s="6"/>
      <c r="J60" s="6"/>
      <c r="K60" s="17"/>
      <c r="L60" s="17"/>
      <c r="M60" s="17"/>
      <c r="N60" s="17"/>
      <c r="O60" s="17"/>
      <c r="P60" s="18"/>
      <c r="Q60" s="6"/>
      <c r="R60" s="6"/>
      <c r="S60" s="6"/>
      <c r="T60" s="6"/>
      <c r="U60" s="6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60"/>
      <c r="AU60" s="89"/>
      <c r="AV60" s="4"/>
    </row>
    <row r="61" spans="1:48" ht="18.75" customHeight="1" x14ac:dyDescent="0.4">
      <c r="A61" s="89"/>
      <c r="B61" s="223" t="s">
        <v>41</v>
      </c>
      <c r="C61" s="223"/>
      <c r="D61" s="223"/>
      <c r="E61" s="223"/>
      <c r="F61" s="223"/>
      <c r="G61" s="223"/>
      <c r="H61" s="223"/>
      <c r="I61" s="223"/>
      <c r="J61" s="223"/>
      <c r="K61" s="223"/>
      <c r="L61" s="223"/>
      <c r="M61" s="223"/>
      <c r="N61" s="223"/>
      <c r="O61" s="223"/>
      <c r="P61" s="224"/>
      <c r="Q61" s="224"/>
      <c r="R61" s="224"/>
      <c r="S61" s="224"/>
      <c r="T61" s="224"/>
      <c r="U61" s="224"/>
      <c r="V61" s="224"/>
      <c r="W61" s="25"/>
      <c r="X61" s="20"/>
      <c r="Y61" s="223" t="s">
        <v>42</v>
      </c>
      <c r="Z61" s="223"/>
      <c r="AA61" s="223"/>
      <c r="AB61" s="223"/>
      <c r="AC61" s="223"/>
      <c r="AD61" s="223"/>
      <c r="AE61" s="223"/>
      <c r="AF61" s="223"/>
      <c r="AG61" s="223"/>
      <c r="AH61" s="223"/>
      <c r="AI61" s="223"/>
      <c r="AJ61" s="223"/>
      <c r="AK61" s="223"/>
      <c r="AL61" s="223"/>
      <c r="AM61" s="224"/>
      <c r="AN61" s="224"/>
      <c r="AO61" s="224"/>
      <c r="AP61" s="224"/>
      <c r="AQ61" s="224"/>
      <c r="AR61" s="224"/>
      <c r="AS61" s="224"/>
      <c r="AT61" s="25"/>
      <c r="AU61" s="89"/>
      <c r="AV61" s="4"/>
    </row>
    <row r="62" spans="1:48" ht="3.75" customHeight="1" x14ac:dyDescent="0.4">
      <c r="A62" s="89"/>
      <c r="B62" s="6"/>
      <c r="C62" s="6"/>
      <c r="D62" s="6"/>
      <c r="E62" s="6"/>
      <c r="F62" s="6"/>
      <c r="G62" s="6"/>
      <c r="H62" s="6"/>
      <c r="I62" s="6"/>
      <c r="J62" s="6"/>
      <c r="K62" s="17"/>
      <c r="L62" s="17"/>
      <c r="M62" s="17"/>
      <c r="N62" s="17"/>
      <c r="O62" s="17"/>
      <c r="P62" s="18"/>
      <c r="Q62" s="6"/>
      <c r="R62" s="6"/>
      <c r="S62" s="6"/>
      <c r="T62" s="6"/>
      <c r="U62" s="6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60"/>
      <c r="AU62" s="89"/>
      <c r="AV62" s="4"/>
    </row>
    <row r="63" spans="1:48" ht="18.75" customHeight="1" x14ac:dyDescent="0.4">
      <c r="A63" s="89"/>
      <c r="B63" s="223" t="s">
        <v>43</v>
      </c>
      <c r="C63" s="223"/>
      <c r="D63" s="223"/>
      <c r="E63" s="223"/>
      <c r="F63" s="223"/>
      <c r="G63" s="223"/>
      <c r="H63" s="223"/>
      <c r="I63" s="223"/>
      <c r="J63" s="223"/>
      <c r="K63" s="223"/>
      <c r="L63" s="223"/>
      <c r="M63" s="223"/>
      <c r="N63" s="223"/>
      <c r="O63" s="223"/>
      <c r="P63" s="224"/>
      <c r="Q63" s="224"/>
      <c r="R63" s="224"/>
      <c r="S63" s="224"/>
      <c r="T63" s="224"/>
      <c r="U63" s="224"/>
      <c r="V63" s="224"/>
      <c r="W63" s="25"/>
      <c r="X63" s="20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0"/>
      <c r="AN63" s="20"/>
      <c r="AO63" s="20"/>
      <c r="AP63" s="20"/>
      <c r="AQ63" s="20"/>
      <c r="AR63" s="20"/>
      <c r="AS63" s="20"/>
      <c r="AT63" s="25"/>
      <c r="AU63" s="89"/>
      <c r="AV63" s="4"/>
    </row>
    <row r="64" spans="1:48" ht="7.35" customHeight="1" x14ac:dyDescent="0.4">
      <c r="A64" s="89"/>
      <c r="B64" s="119"/>
      <c r="C64" s="119"/>
      <c r="D64" s="119"/>
      <c r="E64" s="119"/>
      <c r="F64" s="119"/>
      <c r="G64" s="119"/>
      <c r="H64" s="119"/>
      <c r="I64" s="119"/>
      <c r="J64" s="119"/>
      <c r="K64" s="119"/>
      <c r="L64" s="119"/>
      <c r="M64" s="89"/>
      <c r="N64" s="89"/>
      <c r="O64" s="89"/>
      <c r="P64" s="89"/>
      <c r="Q64" s="89"/>
      <c r="R64" s="89"/>
      <c r="S64" s="89"/>
      <c r="T64" s="89"/>
      <c r="U64" s="89"/>
      <c r="V64" s="89"/>
      <c r="W64" s="89"/>
      <c r="X64" s="89"/>
      <c r="Y64" s="89"/>
      <c r="Z64" s="89"/>
      <c r="AA64" s="89"/>
      <c r="AB64" s="89"/>
      <c r="AC64" s="89"/>
      <c r="AD64" s="89"/>
      <c r="AE64" s="89"/>
      <c r="AF64" s="89"/>
      <c r="AG64" s="89"/>
      <c r="AH64" s="89"/>
      <c r="AI64" s="89"/>
      <c r="AJ64" s="89"/>
      <c r="AK64" s="89"/>
      <c r="AL64" s="89"/>
      <c r="AM64" s="89"/>
      <c r="AN64" s="89"/>
      <c r="AO64" s="89"/>
      <c r="AP64" s="89"/>
      <c r="AQ64" s="120"/>
      <c r="AR64" s="120"/>
      <c r="AS64" s="120"/>
      <c r="AT64" s="89"/>
      <c r="AU64" s="89"/>
      <c r="AV64" s="89"/>
    </row>
    <row r="65" spans="1:49" ht="22.5" customHeight="1" x14ac:dyDescent="0.4">
      <c r="A65" s="89"/>
      <c r="B65" s="179" t="s">
        <v>44</v>
      </c>
      <c r="C65" s="119"/>
      <c r="D65" s="119"/>
      <c r="E65" s="119"/>
      <c r="F65" s="119"/>
      <c r="G65" s="119"/>
      <c r="H65" s="119"/>
      <c r="I65" s="119"/>
      <c r="J65" s="119"/>
      <c r="K65" s="119"/>
      <c r="L65" s="119"/>
      <c r="M65" s="89"/>
      <c r="N65" s="89"/>
      <c r="O65" s="89"/>
      <c r="P65" s="89"/>
      <c r="Q65" s="89"/>
      <c r="R65" s="89"/>
      <c r="S65" s="89"/>
      <c r="T65" s="89"/>
      <c r="U65" s="89"/>
      <c r="V65" s="89"/>
      <c r="W65" s="89"/>
      <c r="X65" s="89"/>
      <c r="Y65" s="89"/>
      <c r="Z65" s="89"/>
      <c r="AA65" s="89"/>
      <c r="AB65" s="89"/>
      <c r="AC65" s="89"/>
      <c r="AD65" s="89"/>
      <c r="AE65" s="89"/>
      <c r="AF65" s="89"/>
      <c r="AG65" s="89"/>
      <c r="AH65" s="89"/>
      <c r="AI65" s="89"/>
      <c r="AJ65" s="89"/>
      <c r="AK65" s="89"/>
      <c r="AL65" s="89"/>
      <c r="AM65" s="89"/>
      <c r="AN65" s="89"/>
      <c r="AO65" s="89"/>
      <c r="AP65" s="89"/>
      <c r="AQ65" s="120"/>
      <c r="AR65" s="120"/>
      <c r="AS65" s="120"/>
      <c r="AT65" s="89"/>
      <c r="AU65" s="89"/>
      <c r="AV65" s="89"/>
      <c r="AW65" s="89"/>
    </row>
    <row r="66" spans="1:49" ht="3.75" customHeight="1" x14ac:dyDescent="0.4">
      <c r="A66" s="89"/>
      <c r="B66" s="6"/>
      <c r="C66" s="6"/>
      <c r="D66" s="6"/>
      <c r="E66" s="6"/>
      <c r="F66" s="6"/>
      <c r="G66" s="6"/>
      <c r="H66" s="6"/>
      <c r="I66" s="6"/>
      <c r="J66" s="6"/>
      <c r="K66" s="17"/>
      <c r="L66" s="17"/>
      <c r="M66" s="17"/>
      <c r="N66" s="17"/>
      <c r="O66" s="17"/>
      <c r="P66" s="18"/>
      <c r="Q66" s="6"/>
      <c r="R66" s="6"/>
      <c r="S66" s="6"/>
      <c r="T66" s="6"/>
      <c r="U66" s="6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60"/>
      <c r="AU66" s="89"/>
      <c r="AV66" s="4"/>
      <c r="AW66" s="89"/>
    </row>
    <row r="67" spans="1:49" ht="18.75" customHeight="1" x14ac:dyDescent="0.4">
      <c r="A67" s="89"/>
      <c r="B67" s="223" t="s">
        <v>45</v>
      </c>
      <c r="C67" s="223"/>
      <c r="D67" s="223"/>
      <c r="E67" s="223"/>
      <c r="F67" s="223"/>
      <c r="G67" s="223"/>
      <c r="H67" s="223"/>
      <c r="I67" s="223"/>
      <c r="J67" s="223"/>
      <c r="K67" s="223"/>
      <c r="L67" s="223"/>
      <c r="M67" s="223"/>
      <c r="N67" s="223"/>
      <c r="O67" s="223"/>
      <c r="P67" s="224"/>
      <c r="Q67" s="224"/>
      <c r="R67" s="224"/>
      <c r="S67" s="224"/>
      <c r="T67" s="224"/>
      <c r="U67" s="224"/>
      <c r="V67" s="224"/>
      <c r="W67" s="25"/>
      <c r="X67" s="20"/>
      <c r="Y67" s="223" t="s">
        <v>46</v>
      </c>
      <c r="Z67" s="223"/>
      <c r="AA67" s="223"/>
      <c r="AB67" s="223"/>
      <c r="AC67" s="223"/>
      <c r="AD67" s="223"/>
      <c r="AE67" s="223"/>
      <c r="AF67" s="223"/>
      <c r="AG67" s="223"/>
      <c r="AH67" s="223"/>
      <c r="AI67" s="223"/>
      <c r="AJ67" s="223"/>
      <c r="AK67" s="223"/>
      <c r="AL67" s="223"/>
      <c r="AM67" s="224"/>
      <c r="AN67" s="224"/>
      <c r="AO67" s="224"/>
      <c r="AP67" s="224"/>
      <c r="AQ67" s="224"/>
      <c r="AR67" s="224"/>
      <c r="AS67" s="224"/>
      <c r="AT67" s="25"/>
      <c r="AU67" s="89"/>
      <c r="AV67" s="4"/>
      <c r="AW67" s="89"/>
    </row>
    <row r="68" spans="1:49" ht="3.75" customHeight="1" x14ac:dyDescent="0.4">
      <c r="A68" s="89"/>
      <c r="B68" s="6"/>
      <c r="C68" s="6"/>
      <c r="D68" s="6"/>
      <c r="E68" s="6"/>
      <c r="F68" s="6"/>
      <c r="G68" s="6"/>
      <c r="H68" s="6"/>
      <c r="I68" s="6"/>
      <c r="J68" s="6"/>
      <c r="K68" s="17"/>
      <c r="L68" s="17"/>
      <c r="M68" s="17"/>
      <c r="N68" s="17"/>
      <c r="O68" s="17"/>
      <c r="P68" s="18"/>
      <c r="Q68" s="6"/>
      <c r="R68" s="6"/>
      <c r="S68" s="6"/>
      <c r="T68" s="6"/>
      <c r="U68" s="6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60"/>
      <c r="AU68" s="89"/>
      <c r="AV68" s="4"/>
      <c r="AW68" s="89"/>
    </row>
    <row r="69" spans="1:49" ht="18.75" customHeight="1" x14ac:dyDescent="0.4">
      <c r="A69" s="89"/>
      <c r="B69" s="223" t="s">
        <v>47</v>
      </c>
      <c r="C69" s="223"/>
      <c r="D69" s="223"/>
      <c r="E69" s="223"/>
      <c r="F69" s="223"/>
      <c r="G69" s="223"/>
      <c r="H69" s="223"/>
      <c r="I69" s="223"/>
      <c r="J69" s="223"/>
      <c r="K69" s="223"/>
      <c r="L69" s="223"/>
      <c r="M69" s="223"/>
      <c r="N69" s="223"/>
      <c r="O69" s="223"/>
      <c r="P69" s="224"/>
      <c r="Q69" s="224"/>
      <c r="R69" s="224"/>
      <c r="S69" s="224"/>
      <c r="T69" s="224"/>
      <c r="U69" s="224"/>
      <c r="V69" s="224"/>
      <c r="W69" s="25"/>
      <c r="X69" s="20"/>
      <c r="Y69" s="223" t="s">
        <v>48</v>
      </c>
      <c r="Z69" s="223"/>
      <c r="AA69" s="223"/>
      <c r="AB69" s="223"/>
      <c r="AC69" s="223"/>
      <c r="AD69" s="223"/>
      <c r="AE69" s="223"/>
      <c r="AF69" s="223"/>
      <c r="AG69" s="223"/>
      <c r="AH69" s="223"/>
      <c r="AI69" s="223"/>
      <c r="AJ69" s="223"/>
      <c r="AK69" s="223"/>
      <c r="AL69" s="223"/>
      <c r="AM69" s="224"/>
      <c r="AN69" s="224"/>
      <c r="AO69" s="224"/>
      <c r="AP69" s="224"/>
      <c r="AQ69" s="224"/>
      <c r="AR69" s="224"/>
      <c r="AS69" s="224"/>
      <c r="AT69" s="25"/>
      <c r="AU69" s="89"/>
      <c r="AV69" s="4"/>
      <c r="AW69" s="89"/>
    </row>
    <row r="70" spans="1:49" ht="3.75" customHeight="1" x14ac:dyDescent="0.4">
      <c r="A70" s="89"/>
      <c r="B70" s="6"/>
      <c r="C70" s="6"/>
      <c r="D70" s="6"/>
      <c r="E70" s="6"/>
      <c r="F70" s="6"/>
      <c r="G70" s="6"/>
      <c r="H70" s="6"/>
      <c r="I70" s="6"/>
      <c r="J70" s="6"/>
      <c r="K70" s="17"/>
      <c r="L70" s="17"/>
      <c r="M70" s="17"/>
      <c r="N70" s="17"/>
      <c r="O70" s="17"/>
      <c r="P70" s="18"/>
      <c r="Q70" s="6"/>
      <c r="R70" s="6"/>
      <c r="S70" s="6"/>
      <c r="T70" s="6"/>
      <c r="U70" s="6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60"/>
      <c r="AU70" s="89"/>
      <c r="AV70" s="4"/>
      <c r="AW70" s="89"/>
    </row>
    <row r="71" spans="1:49" ht="3.75" customHeight="1" x14ac:dyDescent="0.4">
      <c r="A71" s="89"/>
      <c r="B71" s="6"/>
      <c r="C71" s="6"/>
      <c r="D71" s="6"/>
      <c r="E71" s="6"/>
      <c r="F71" s="6"/>
      <c r="G71" s="6"/>
      <c r="H71" s="6"/>
      <c r="I71" s="6"/>
      <c r="J71" s="6"/>
      <c r="K71" s="17"/>
      <c r="L71" s="17"/>
      <c r="M71" s="17"/>
      <c r="N71" s="17"/>
      <c r="O71" s="17"/>
      <c r="P71" s="18"/>
      <c r="Q71" s="6"/>
      <c r="R71" s="6"/>
      <c r="S71" s="6"/>
      <c r="T71" s="6"/>
      <c r="U71" s="6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60"/>
      <c r="AU71" s="89"/>
      <c r="AV71" s="4"/>
      <c r="AW71" s="89"/>
    </row>
    <row r="72" spans="1:49" ht="37.5" customHeight="1" x14ac:dyDescent="0.4">
      <c r="A72" s="89"/>
      <c r="B72" s="260"/>
      <c r="C72" s="260"/>
      <c r="D72" s="260"/>
      <c r="E72" s="260"/>
      <c r="F72" s="260"/>
      <c r="G72" s="260"/>
      <c r="H72" s="260"/>
      <c r="I72" s="260"/>
      <c r="J72" s="260"/>
      <c r="K72" s="260"/>
      <c r="L72" s="260"/>
      <c r="M72" s="260"/>
      <c r="N72" s="260"/>
      <c r="O72" s="260"/>
      <c r="P72" s="260"/>
      <c r="Q72" s="260"/>
      <c r="R72" s="260"/>
      <c r="S72" s="260"/>
      <c r="T72" s="260"/>
      <c r="U72" s="260"/>
      <c r="V72" s="260"/>
      <c r="W72" s="260"/>
      <c r="X72" s="260"/>
      <c r="Y72" s="260"/>
      <c r="Z72" s="260"/>
      <c r="AA72" s="260"/>
      <c r="AB72" s="260"/>
      <c r="AC72" s="260"/>
      <c r="AD72" s="260"/>
      <c r="AE72" s="260"/>
      <c r="AF72" s="260"/>
      <c r="AG72" s="260"/>
      <c r="AH72" s="260"/>
      <c r="AI72" s="260"/>
      <c r="AJ72" s="260"/>
      <c r="AK72" s="260"/>
      <c r="AL72" s="260"/>
      <c r="AM72" s="260"/>
      <c r="AN72" s="260"/>
      <c r="AO72" s="260"/>
      <c r="AP72" s="260"/>
      <c r="AQ72" s="260"/>
      <c r="AR72" s="260"/>
      <c r="AS72" s="260"/>
      <c r="AT72" s="89"/>
      <c r="AU72" s="89"/>
      <c r="AV72" s="89"/>
      <c r="AW72" s="89"/>
    </row>
    <row r="73" spans="1:49" ht="15" customHeight="1" x14ac:dyDescent="0.4">
      <c r="A73" s="89"/>
      <c r="B73" s="89"/>
      <c r="C73" s="89"/>
      <c r="D73" s="89"/>
      <c r="E73" s="89"/>
      <c r="F73" s="89"/>
      <c r="G73" s="89"/>
      <c r="H73" s="89"/>
      <c r="I73" s="89"/>
      <c r="J73" s="89"/>
      <c r="K73" s="89"/>
      <c r="L73" s="89"/>
      <c r="M73" s="89"/>
      <c r="N73" s="89"/>
      <c r="O73" s="89"/>
      <c r="P73" s="89"/>
      <c r="Q73" s="89"/>
      <c r="R73" s="89"/>
      <c r="S73" s="89"/>
      <c r="T73" s="89"/>
      <c r="U73" s="89"/>
      <c r="V73" s="89"/>
      <c r="W73" s="89"/>
      <c r="X73" s="89"/>
      <c r="Y73" s="89"/>
      <c r="Z73" s="89"/>
      <c r="AA73" s="89"/>
      <c r="AB73" s="89"/>
      <c r="AC73" s="89"/>
      <c r="AD73" s="89"/>
      <c r="AE73" s="89"/>
      <c r="AF73" s="89"/>
      <c r="AG73" s="89"/>
      <c r="AH73" s="237" t="s">
        <v>0</v>
      </c>
      <c r="AI73" s="237"/>
      <c r="AJ73" s="237"/>
      <c r="AK73" s="237"/>
      <c r="AL73" s="237"/>
      <c r="AM73" s="237"/>
      <c r="AN73" s="237"/>
      <c r="AO73" s="237"/>
      <c r="AP73" s="237"/>
      <c r="AQ73" s="237"/>
      <c r="AR73" s="237"/>
      <c r="AS73" s="237"/>
      <c r="AT73" s="89"/>
      <c r="AU73" s="89"/>
      <c r="AV73" s="4"/>
      <c r="AW73" s="4"/>
    </row>
    <row r="74" spans="1:49" ht="18.75" customHeight="1" x14ac:dyDescent="0.4">
      <c r="A74" s="89"/>
      <c r="B74" s="238"/>
      <c r="C74" s="238"/>
      <c r="D74" s="238"/>
      <c r="E74" s="238"/>
      <c r="F74" s="239"/>
      <c r="G74" s="239"/>
      <c r="H74" s="239"/>
      <c r="I74" s="239"/>
      <c r="J74" s="239"/>
      <c r="K74" s="239"/>
      <c r="L74" s="239"/>
      <c r="M74" s="239"/>
      <c r="N74" s="239"/>
      <c r="O74" s="89"/>
      <c r="P74" s="89"/>
      <c r="Q74" s="89"/>
      <c r="R74" s="89"/>
      <c r="S74" s="89"/>
      <c r="T74" s="89"/>
      <c r="U74" s="89"/>
      <c r="V74" s="89"/>
      <c r="W74" s="89"/>
      <c r="X74" s="89"/>
      <c r="Y74" s="89"/>
      <c r="Z74" s="89"/>
      <c r="AA74" s="89"/>
      <c r="AB74" s="89"/>
      <c r="AC74" s="89"/>
      <c r="AD74" s="89"/>
      <c r="AE74" s="89"/>
      <c r="AF74" s="89"/>
      <c r="AG74" s="89"/>
      <c r="AH74" s="223" t="s">
        <v>1</v>
      </c>
      <c r="AI74" s="223"/>
      <c r="AJ74" s="223"/>
      <c r="AK74" s="223"/>
      <c r="AL74" s="261">
        <f>AL4</f>
        <v>0</v>
      </c>
      <c r="AM74" s="261"/>
      <c r="AN74" s="261"/>
      <c r="AO74" s="261"/>
      <c r="AP74" s="261"/>
      <c r="AQ74" s="261"/>
      <c r="AR74" s="261"/>
      <c r="AS74" s="261"/>
      <c r="AT74" s="8"/>
      <c r="AU74" s="89"/>
      <c r="AV74" s="4"/>
      <c r="AW74" s="4"/>
    </row>
    <row r="75" spans="1:49" ht="3.75" customHeight="1" x14ac:dyDescent="0.4">
      <c r="A75" s="89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31"/>
      <c r="AN75" s="31"/>
      <c r="AO75" s="31"/>
      <c r="AP75" s="31"/>
      <c r="AQ75" s="31"/>
      <c r="AR75" s="31"/>
      <c r="AS75" s="31"/>
      <c r="AT75" s="31"/>
      <c r="AU75" s="89"/>
      <c r="AV75" s="89"/>
      <c r="AW75" s="89"/>
    </row>
    <row r="76" spans="1:49" ht="18.75" customHeight="1" x14ac:dyDescent="0.45">
      <c r="A76" s="89"/>
      <c r="B76" s="238"/>
      <c r="C76" s="238"/>
      <c r="D76" s="238"/>
      <c r="E76" s="238"/>
      <c r="F76" s="239"/>
      <c r="G76" s="239"/>
      <c r="H76" s="239"/>
      <c r="I76" s="239"/>
      <c r="J76" s="239"/>
      <c r="K76" s="239"/>
      <c r="L76" s="239"/>
      <c r="M76" s="239"/>
      <c r="N76" s="239"/>
      <c r="O76" s="89"/>
      <c r="P76" s="89"/>
      <c r="Q76" s="89"/>
      <c r="R76" s="89"/>
      <c r="S76" s="89"/>
      <c r="T76" s="89"/>
      <c r="U76" s="89"/>
      <c r="V76" s="89"/>
      <c r="W76" s="89"/>
      <c r="X76" s="89"/>
      <c r="Y76" s="89"/>
      <c r="Z76" s="89"/>
      <c r="AA76" s="89"/>
      <c r="AB76" s="89"/>
      <c r="AC76" s="89"/>
      <c r="AD76" s="89"/>
      <c r="AE76" s="89"/>
      <c r="AF76" s="89"/>
      <c r="AG76" s="89"/>
      <c r="AH76" s="223" t="s">
        <v>49</v>
      </c>
      <c r="AI76" s="223"/>
      <c r="AJ76" s="223"/>
      <c r="AK76" s="223"/>
      <c r="AL76" s="262">
        <f>Parecer!I10</f>
        <v>0</v>
      </c>
      <c r="AM76" s="262"/>
      <c r="AN76" s="262"/>
      <c r="AO76" s="262"/>
      <c r="AP76" s="262"/>
      <c r="AQ76" s="262"/>
      <c r="AR76" s="262"/>
      <c r="AS76" s="262"/>
      <c r="AT76" s="8"/>
      <c r="AU76" s="89"/>
      <c r="AV76" s="89"/>
      <c r="AW76" s="89"/>
    </row>
    <row r="77" spans="1:49" ht="30" customHeight="1" x14ac:dyDescent="0.45">
      <c r="A77" s="89"/>
      <c r="B77" s="153" t="s">
        <v>50</v>
      </c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89"/>
      <c r="AV77" s="89"/>
      <c r="AW77" s="89"/>
    </row>
    <row r="78" spans="1:49" ht="6" customHeight="1" x14ac:dyDescent="0.4">
      <c r="A78" s="182"/>
      <c r="B78" s="154"/>
      <c r="C78" s="154"/>
      <c r="D78" s="154"/>
      <c r="E78" s="154"/>
      <c r="F78" s="154"/>
      <c r="G78" s="154"/>
      <c r="H78" s="154"/>
      <c r="I78" s="154"/>
      <c r="J78" s="154"/>
      <c r="K78" s="154"/>
      <c r="L78" s="154"/>
      <c r="M78" s="154"/>
      <c r="N78" s="154"/>
      <c r="O78" s="154"/>
      <c r="P78" s="154"/>
      <c r="Q78" s="154"/>
      <c r="R78" s="154"/>
      <c r="S78" s="154"/>
      <c r="T78" s="154"/>
      <c r="U78" s="154"/>
      <c r="V78" s="154"/>
      <c r="W78" s="154"/>
      <c r="X78" s="154"/>
      <c r="Y78" s="154"/>
      <c r="Z78" s="154"/>
      <c r="AA78" s="154"/>
      <c r="AB78" s="154"/>
      <c r="AC78" s="154"/>
      <c r="AD78" s="154"/>
      <c r="AE78" s="154"/>
      <c r="AF78" s="154"/>
      <c r="AG78" s="154"/>
      <c r="AH78" s="154"/>
      <c r="AI78" s="154"/>
      <c r="AJ78" s="154"/>
      <c r="AK78" s="154"/>
      <c r="AL78" s="154"/>
      <c r="AM78" s="154"/>
      <c r="AN78" s="154"/>
      <c r="AO78" s="154"/>
      <c r="AP78" s="154"/>
      <c r="AQ78" s="154"/>
      <c r="AR78" s="154"/>
      <c r="AS78" s="154"/>
      <c r="AT78" s="154"/>
      <c r="AU78" s="89"/>
      <c r="AV78" s="89"/>
      <c r="AW78" s="89"/>
    </row>
    <row r="79" spans="1:49" ht="22.5" customHeight="1" x14ac:dyDescent="0.4">
      <c r="A79" s="89"/>
      <c r="B79" s="155" t="s">
        <v>51</v>
      </c>
      <c r="C79" s="34"/>
      <c r="D79" s="34"/>
      <c r="E79" s="34"/>
      <c r="F79" s="34"/>
      <c r="G79" s="6"/>
      <c r="H79" s="6"/>
      <c r="I79" s="6"/>
      <c r="J79" s="6"/>
      <c r="K79" s="6"/>
      <c r="L79" s="6"/>
      <c r="M79" s="6"/>
      <c r="N79" s="6"/>
      <c r="O79" s="6"/>
      <c r="P79" s="116"/>
      <c r="Q79" s="116"/>
      <c r="R79" s="116"/>
      <c r="S79" s="116"/>
      <c r="T79" s="116"/>
      <c r="U79" s="116"/>
      <c r="V79" s="116"/>
      <c r="W79" s="116"/>
      <c r="X79" s="116"/>
      <c r="Y79" s="116"/>
      <c r="Z79" s="116"/>
      <c r="AA79" s="116"/>
      <c r="AB79" s="116"/>
      <c r="AC79" s="116"/>
      <c r="AD79" s="116"/>
      <c r="AE79" s="117"/>
      <c r="AF79" s="117"/>
      <c r="AG79" s="117"/>
      <c r="AH79" s="117"/>
      <c r="AI79" s="117"/>
      <c r="AJ79" s="117"/>
      <c r="AK79" s="117"/>
      <c r="AL79" s="117"/>
      <c r="AM79" s="117"/>
      <c r="AN79" s="117"/>
      <c r="AO79" s="41"/>
      <c r="AP79" s="118"/>
      <c r="AQ79" s="118"/>
      <c r="AR79" s="118"/>
      <c r="AS79" s="118"/>
      <c r="AT79" s="6"/>
      <c r="AU79" s="89"/>
      <c r="AV79" s="89"/>
      <c r="AW79" s="89"/>
    </row>
    <row r="80" spans="1:49" ht="3.75" customHeight="1" x14ac:dyDescent="0.4">
      <c r="A80" s="89"/>
      <c r="B80" s="34"/>
      <c r="C80" s="34"/>
      <c r="D80" s="34"/>
      <c r="E80" s="34"/>
      <c r="F80" s="34"/>
      <c r="G80" s="6"/>
      <c r="H80" s="6"/>
      <c r="I80" s="6"/>
      <c r="J80" s="6"/>
      <c r="K80" s="6"/>
      <c r="L80" s="6"/>
      <c r="M80" s="6"/>
      <c r="N80" s="6"/>
      <c r="O80" s="6"/>
      <c r="P80" s="116"/>
      <c r="Q80" s="116"/>
      <c r="R80" s="116"/>
      <c r="S80" s="116"/>
      <c r="T80" s="116"/>
      <c r="U80" s="116"/>
      <c r="V80" s="116"/>
      <c r="W80" s="116"/>
      <c r="X80" s="116"/>
      <c r="Y80" s="116"/>
      <c r="Z80" s="116"/>
      <c r="AA80" s="116"/>
      <c r="AB80" s="116"/>
      <c r="AC80" s="116"/>
      <c r="AD80" s="116"/>
      <c r="AE80" s="117"/>
      <c r="AF80" s="117"/>
      <c r="AG80" s="117"/>
      <c r="AH80" s="117"/>
      <c r="AI80" s="117"/>
      <c r="AJ80" s="117"/>
      <c r="AK80" s="117"/>
      <c r="AL80" s="117"/>
      <c r="AM80" s="117"/>
      <c r="AN80" s="117"/>
      <c r="AO80" s="41"/>
      <c r="AP80" s="118"/>
      <c r="AQ80" s="118"/>
      <c r="AR80" s="118"/>
      <c r="AS80" s="118"/>
      <c r="AT80" s="6"/>
      <c r="AU80" s="89"/>
      <c r="AV80" s="89"/>
      <c r="AW80" s="89"/>
    </row>
    <row r="81" spans="2:49" ht="22.5" customHeight="1" x14ac:dyDescent="0.4">
      <c r="B81" s="223" t="s">
        <v>52</v>
      </c>
      <c r="C81" s="223"/>
      <c r="D81" s="223"/>
      <c r="E81" s="223"/>
      <c r="F81" s="223"/>
      <c r="G81" s="223"/>
      <c r="H81" s="223"/>
      <c r="I81" s="223"/>
      <c r="J81" s="223"/>
      <c r="K81" s="223"/>
      <c r="L81" s="223"/>
      <c r="M81" s="183"/>
      <c r="N81" s="183"/>
      <c r="O81" s="183"/>
      <c r="P81" s="183"/>
      <c r="Q81" s="183"/>
      <c r="R81" s="183"/>
      <c r="S81" s="264">
        <f>AM47</f>
        <v>0</v>
      </c>
      <c r="T81" s="249"/>
      <c r="U81" s="249"/>
      <c r="V81" s="249"/>
      <c r="W81" s="249"/>
      <c r="X81" s="249"/>
      <c r="Y81" s="89"/>
      <c r="Z81" s="89"/>
      <c r="AA81" s="89"/>
      <c r="AB81" s="89"/>
      <c r="AC81" s="89"/>
      <c r="AD81" s="89"/>
      <c r="AE81" s="89"/>
      <c r="AF81" s="89"/>
      <c r="AG81" s="89"/>
      <c r="AH81" s="89"/>
      <c r="AI81" s="89"/>
      <c r="AJ81" s="89"/>
      <c r="AK81" s="89"/>
      <c r="AL81" s="89"/>
      <c r="AM81" s="89"/>
      <c r="AN81" s="89"/>
      <c r="AO81" s="89"/>
      <c r="AP81" s="89"/>
      <c r="AQ81" s="89"/>
      <c r="AR81" s="89"/>
      <c r="AS81" s="89"/>
      <c r="AT81" s="89"/>
      <c r="AU81" s="89"/>
      <c r="AV81" s="89"/>
      <c r="AW81" s="89"/>
    </row>
    <row r="82" spans="2:49" ht="3.75" customHeight="1" x14ac:dyDescent="0.4">
      <c r="B82" s="34"/>
      <c r="C82" s="89"/>
      <c r="D82" s="89"/>
      <c r="E82" s="89"/>
      <c r="F82" s="89"/>
      <c r="G82" s="89"/>
      <c r="H82" s="89"/>
      <c r="I82" s="89"/>
      <c r="J82" s="89"/>
      <c r="K82" s="89"/>
      <c r="L82" s="89"/>
      <c r="M82" s="89"/>
      <c r="N82" s="89"/>
      <c r="O82" s="89"/>
      <c r="P82" s="89"/>
      <c r="Q82" s="89"/>
      <c r="R82" s="89"/>
      <c r="S82" s="89"/>
      <c r="T82" s="89"/>
      <c r="U82" s="89"/>
      <c r="V82" s="89"/>
      <c r="W82" s="89"/>
      <c r="X82" s="25"/>
      <c r="Y82" s="89"/>
      <c r="Z82" s="89"/>
      <c r="AA82" s="89"/>
      <c r="AB82" s="89"/>
      <c r="AC82" s="89"/>
      <c r="AD82" s="89"/>
      <c r="AE82" s="89"/>
      <c r="AF82" s="89"/>
      <c r="AG82" s="89"/>
      <c r="AH82" s="89"/>
      <c r="AI82" s="89"/>
      <c r="AJ82" s="89"/>
      <c r="AK82" s="89"/>
      <c r="AL82" s="89"/>
      <c r="AM82" s="89"/>
      <c r="AN82" s="89"/>
      <c r="AO82" s="89"/>
      <c r="AP82" s="89"/>
      <c r="AQ82" s="89"/>
      <c r="AR82" s="89"/>
      <c r="AS82" s="89"/>
      <c r="AT82" s="89"/>
      <c r="AU82" s="89"/>
      <c r="AV82" s="89"/>
      <c r="AW82" s="89"/>
    </row>
    <row r="83" spans="2:49" ht="18.75" customHeight="1" x14ac:dyDescent="0.4">
      <c r="B83" s="223" t="s">
        <v>53</v>
      </c>
      <c r="C83" s="223"/>
      <c r="D83" s="223"/>
      <c r="E83" s="223"/>
      <c r="F83" s="223"/>
      <c r="G83" s="271"/>
      <c r="H83" s="271"/>
      <c r="I83" s="271"/>
      <c r="J83" s="271"/>
      <c r="K83" s="271"/>
      <c r="L83" s="271"/>
      <c r="M83" s="41"/>
      <c r="N83" s="283" t="s">
        <v>54</v>
      </c>
      <c r="O83" s="283"/>
      <c r="P83" s="283"/>
      <c r="Q83" s="283"/>
      <c r="R83" s="283"/>
      <c r="S83" s="264">
        <f>ROUND(G83*$AQ$32,2)</f>
        <v>0</v>
      </c>
      <c r="T83" s="264"/>
      <c r="U83" s="264"/>
      <c r="V83" s="264"/>
      <c r="W83" s="264"/>
      <c r="X83" s="264"/>
      <c r="Y83" s="25"/>
      <c r="Z83" s="223" t="s">
        <v>55</v>
      </c>
      <c r="AA83" s="223"/>
      <c r="AB83" s="223"/>
      <c r="AC83" s="223"/>
      <c r="AD83" s="223"/>
      <c r="AE83" s="264">
        <f>S81-S83</f>
        <v>0</v>
      </c>
      <c r="AF83" s="264"/>
      <c r="AG83" s="264"/>
      <c r="AH83" s="264"/>
      <c r="AI83" s="264"/>
      <c r="AJ83" s="264"/>
      <c r="AK83" s="41"/>
      <c r="AL83" s="284" t="s">
        <v>12</v>
      </c>
      <c r="AM83" s="284"/>
      <c r="AN83" s="282"/>
      <c r="AO83" s="282"/>
      <c r="AP83" s="282"/>
      <c r="AQ83" s="282"/>
      <c r="AR83" s="282"/>
      <c r="AS83" s="282"/>
      <c r="AT83" s="89"/>
      <c r="AU83" s="89"/>
      <c r="AV83" s="28"/>
      <c r="AW83" s="28"/>
    </row>
    <row r="84" spans="2:49" ht="3.75" customHeight="1" x14ac:dyDescent="0.4">
      <c r="B84" s="34"/>
      <c r="C84" s="89"/>
      <c r="D84" s="89"/>
      <c r="E84" s="89"/>
      <c r="F84" s="89"/>
      <c r="G84" s="89"/>
      <c r="H84" s="89"/>
      <c r="I84" s="89"/>
      <c r="J84" s="89"/>
      <c r="K84" s="89"/>
      <c r="L84" s="89"/>
      <c r="M84" s="89"/>
      <c r="N84" s="89"/>
      <c r="O84" s="89"/>
      <c r="P84" s="89"/>
      <c r="Q84" s="89"/>
      <c r="R84" s="89"/>
      <c r="S84" s="89"/>
      <c r="T84" s="89"/>
      <c r="U84" s="89"/>
      <c r="V84" s="89"/>
      <c r="W84" s="89"/>
      <c r="X84" s="25"/>
      <c r="Y84" s="89"/>
      <c r="Z84" s="89"/>
      <c r="AA84" s="89"/>
      <c r="AB84" s="89"/>
      <c r="AC84" s="89"/>
      <c r="AD84" s="89"/>
      <c r="AE84" s="89"/>
      <c r="AF84" s="89"/>
      <c r="AG84" s="89"/>
      <c r="AH84" s="89"/>
      <c r="AI84" s="89"/>
      <c r="AJ84" s="89"/>
      <c r="AK84" s="89"/>
      <c r="AL84" s="89"/>
      <c r="AM84" s="89"/>
      <c r="AN84" s="89"/>
      <c r="AO84" s="89"/>
      <c r="AP84" s="89"/>
      <c r="AQ84" s="89"/>
      <c r="AR84" s="89"/>
      <c r="AS84" s="89"/>
      <c r="AT84" s="89"/>
      <c r="AU84" s="89"/>
      <c r="AV84" s="89"/>
      <c r="AW84" s="89"/>
    </row>
    <row r="85" spans="2:49" ht="18.75" customHeight="1" x14ac:dyDescent="0.4">
      <c r="B85" s="223" t="s">
        <v>56</v>
      </c>
      <c r="C85" s="223"/>
      <c r="D85" s="223"/>
      <c r="E85" s="223"/>
      <c r="F85" s="223"/>
      <c r="G85" s="271"/>
      <c r="H85" s="271"/>
      <c r="I85" s="271"/>
      <c r="J85" s="271"/>
      <c r="K85" s="271"/>
      <c r="L85" s="271"/>
      <c r="M85" s="41"/>
      <c r="N85" s="283" t="s">
        <v>54</v>
      </c>
      <c r="O85" s="283"/>
      <c r="P85" s="283"/>
      <c r="Q85" s="283"/>
      <c r="R85" s="283"/>
      <c r="S85" s="264">
        <f>ROUND(G85*$AQ$32,2)</f>
        <v>0</v>
      </c>
      <c r="T85" s="264"/>
      <c r="U85" s="264"/>
      <c r="V85" s="264"/>
      <c r="W85" s="264"/>
      <c r="X85" s="264"/>
      <c r="Y85" s="25"/>
      <c r="Z85" s="223" t="s">
        <v>55</v>
      </c>
      <c r="AA85" s="223"/>
      <c r="AB85" s="223"/>
      <c r="AC85" s="223"/>
      <c r="AD85" s="223"/>
      <c r="AE85" s="264">
        <f>AE83-S85</f>
        <v>0</v>
      </c>
      <c r="AF85" s="264"/>
      <c r="AG85" s="264"/>
      <c r="AH85" s="264"/>
      <c r="AI85" s="264"/>
      <c r="AJ85" s="264"/>
      <c r="AK85" s="41"/>
      <c r="AL85" s="284" t="s">
        <v>12</v>
      </c>
      <c r="AM85" s="284"/>
      <c r="AN85" s="282"/>
      <c r="AO85" s="282"/>
      <c r="AP85" s="282"/>
      <c r="AQ85" s="282"/>
      <c r="AR85" s="282"/>
      <c r="AS85" s="282"/>
      <c r="AT85" s="89"/>
      <c r="AU85" s="89"/>
      <c r="AV85" s="28"/>
      <c r="AW85" s="28"/>
    </row>
    <row r="86" spans="2:49" ht="3.75" customHeight="1" x14ac:dyDescent="0.4">
      <c r="B86" s="34"/>
      <c r="C86" s="89"/>
      <c r="D86" s="89"/>
      <c r="E86" s="89"/>
      <c r="F86" s="89"/>
      <c r="G86" s="89"/>
      <c r="H86" s="89"/>
      <c r="I86" s="89"/>
      <c r="J86" s="89"/>
      <c r="K86" s="89"/>
      <c r="L86" s="89"/>
      <c r="M86" s="89"/>
      <c r="N86" s="89"/>
      <c r="O86" s="89"/>
      <c r="P86" s="89"/>
      <c r="Q86" s="89"/>
      <c r="R86" s="89"/>
      <c r="S86" s="89"/>
      <c r="T86" s="89"/>
      <c r="U86" s="89"/>
      <c r="V86" s="89"/>
      <c r="W86" s="89"/>
      <c r="X86" s="25"/>
      <c r="Y86" s="89"/>
      <c r="Z86" s="89"/>
      <c r="AA86" s="89"/>
      <c r="AB86" s="89"/>
      <c r="AC86" s="89"/>
      <c r="AD86" s="89"/>
      <c r="AE86" s="89"/>
      <c r="AF86" s="89"/>
      <c r="AG86" s="89"/>
      <c r="AH86" s="89"/>
      <c r="AI86" s="89"/>
      <c r="AJ86" s="89"/>
      <c r="AK86" s="89"/>
      <c r="AL86" s="89"/>
      <c r="AM86" s="89"/>
      <c r="AN86" s="89"/>
      <c r="AO86" s="89"/>
      <c r="AP86" s="89"/>
      <c r="AQ86" s="89"/>
      <c r="AR86" s="89"/>
      <c r="AS86" s="89"/>
      <c r="AT86" s="89"/>
      <c r="AU86" s="89"/>
      <c r="AV86" s="89"/>
      <c r="AW86" s="89"/>
    </row>
    <row r="87" spans="2:49" ht="18.75" customHeight="1" x14ac:dyDescent="0.4">
      <c r="B87" s="223" t="s">
        <v>56</v>
      </c>
      <c r="C87" s="223"/>
      <c r="D87" s="223"/>
      <c r="E87" s="223"/>
      <c r="F87" s="223"/>
      <c r="G87" s="271"/>
      <c r="H87" s="271"/>
      <c r="I87" s="271"/>
      <c r="J87" s="271"/>
      <c r="K87" s="271"/>
      <c r="L87" s="271"/>
      <c r="M87" s="41"/>
      <c r="N87" s="283" t="s">
        <v>54</v>
      </c>
      <c r="O87" s="283"/>
      <c r="P87" s="283"/>
      <c r="Q87" s="283"/>
      <c r="R87" s="283"/>
      <c r="S87" s="264">
        <f>ROUND(G87*$AQ$32,2)</f>
        <v>0</v>
      </c>
      <c r="T87" s="264"/>
      <c r="U87" s="264"/>
      <c r="V87" s="264"/>
      <c r="W87" s="264"/>
      <c r="X87" s="264"/>
      <c r="Y87" s="25"/>
      <c r="Z87" s="223" t="s">
        <v>55</v>
      </c>
      <c r="AA87" s="223"/>
      <c r="AB87" s="223"/>
      <c r="AC87" s="223"/>
      <c r="AD87" s="223"/>
      <c r="AE87" s="264">
        <f>AE85-S87</f>
        <v>0</v>
      </c>
      <c r="AF87" s="264"/>
      <c r="AG87" s="264"/>
      <c r="AH87" s="264"/>
      <c r="AI87" s="264"/>
      <c r="AJ87" s="264"/>
      <c r="AK87" s="41"/>
      <c r="AL87" s="284" t="s">
        <v>12</v>
      </c>
      <c r="AM87" s="284"/>
      <c r="AN87" s="282"/>
      <c r="AO87" s="282"/>
      <c r="AP87" s="282"/>
      <c r="AQ87" s="282"/>
      <c r="AR87" s="282"/>
      <c r="AS87" s="282"/>
      <c r="AT87" s="89"/>
      <c r="AU87" s="89"/>
      <c r="AV87" s="28"/>
      <c r="AW87" s="28"/>
    </row>
    <row r="88" spans="2:49" ht="3.75" customHeight="1" x14ac:dyDescent="0.4">
      <c r="B88" s="34"/>
      <c r="C88" s="89"/>
      <c r="D88" s="89"/>
      <c r="E88" s="89"/>
      <c r="F88" s="89"/>
      <c r="G88" s="89"/>
      <c r="H88" s="89"/>
      <c r="I88" s="89"/>
      <c r="J88" s="89"/>
      <c r="K88" s="89"/>
      <c r="L88" s="89"/>
      <c r="M88" s="89"/>
      <c r="N88" s="89"/>
      <c r="O88" s="89"/>
      <c r="P88" s="89"/>
      <c r="Q88" s="89"/>
      <c r="R88" s="89"/>
      <c r="S88" s="89"/>
      <c r="T88" s="89"/>
      <c r="U88" s="89"/>
      <c r="V88" s="89"/>
      <c r="W88" s="89"/>
      <c r="X88" s="25"/>
      <c r="Y88" s="89"/>
      <c r="Z88" s="89"/>
      <c r="AA88" s="89"/>
      <c r="AB88" s="89"/>
      <c r="AC88" s="89"/>
      <c r="AD88" s="89"/>
      <c r="AE88" s="89"/>
      <c r="AF88" s="89"/>
      <c r="AG88" s="89"/>
      <c r="AH88" s="89"/>
      <c r="AI88" s="89"/>
      <c r="AJ88" s="89"/>
      <c r="AK88" s="89"/>
      <c r="AL88" s="89"/>
      <c r="AM88" s="89"/>
      <c r="AN88" s="89"/>
      <c r="AO88" s="89"/>
      <c r="AP88" s="89"/>
      <c r="AQ88" s="89"/>
      <c r="AR88" s="89"/>
      <c r="AS88" s="89"/>
      <c r="AT88" s="89"/>
      <c r="AU88" s="89"/>
      <c r="AV88" s="89"/>
      <c r="AW88" s="89"/>
    </row>
    <row r="89" spans="2:49" ht="18.75" customHeight="1" x14ac:dyDescent="0.4">
      <c r="B89" s="223" t="s">
        <v>56</v>
      </c>
      <c r="C89" s="223"/>
      <c r="D89" s="223"/>
      <c r="E89" s="223"/>
      <c r="F89" s="223"/>
      <c r="G89" s="271"/>
      <c r="H89" s="271"/>
      <c r="I89" s="271"/>
      <c r="J89" s="271"/>
      <c r="K89" s="271"/>
      <c r="L89" s="271"/>
      <c r="M89" s="41"/>
      <c r="N89" s="283" t="s">
        <v>54</v>
      </c>
      <c r="O89" s="283"/>
      <c r="P89" s="283"/>
      <c r="Q89" s="283"/>
      <c r="R89" s="283"/>
      <c r="S89" s="264">
        <f>ROUND(G89*$AQ$32,2)</f>
        <v>0</v>
      </c>
      <c r="T89" s="264"/>
      <c r="U89" s="264"/>
      <c r="V89" s="264"/>
      <c r="W89" s="264"/>
      <c r="X89" s="264"/>
      <c r="Y89" s="25"/>
      <c r="Z89" s="223" t="s">
        <v>55</v>
      </c>
      <c r="AA89" s="223"/>
      <c r="AB89" s="223"/>
      <c r="AC89" s="223"/>
      <c r="AD89" s="223"/>
      <c r="AE89" s="264">
        <f>AE87-S89</f>
        <v>0</v>
      </c>
      <c r="AF89" s="264"/>
      <c r="AG89" s="264"/>
      <c r="AH89" s="264"/>
      <c r="AI89" s="264"/>
      <c r="AJ89" s="264"/>
      <c r="AK89" s="41"/>
      <c r="AL89" s="284" t="s">
        <v>12</v>
      </c>
      <c r="AM89" s="284"/>
      <c r="AN89" s="282"/>
      <c r="AO89" s="282"/>
      <c r="AP89" s="282"/>
      <c r="AQ89" s="282"/>
      <c r="AR89" s="282"/>
      <c r="AS89" s="282"/>
      <c r="AT89" s="89"/>
      <c r="AU89" s="89"/>
      <c r="AV89" s="28"/>
      <c r="AW89" s="28"/>
    </row>
    <row r="90" spans="2:49" ht="3.75" customHeight="1" x14ac:dyDescent="0.4">
      <c r="B90" s="34"/>
      <c r="C90" s="89"/>
      <c r="D90" s="89"/>
      <c r="E90" s="89"/>
      <c r="F90" s="89"/>
      <c r="G90" s="89"/>
      <c r="H90" s="89"/>
      <c r="I90" s="89"/>
      <c r="J90" s="89"/>
      <c r="K90" s="89"/>
      <c r="L90" s="89"/>
      <c r="M90" s="89"/>
      <c r="N90" s="89"/>
      <c r="O90" s="89"/>
      <c r="P90" s="89"/>
      <c r="Q90" s="89"/>
      <c r="R90" s="89"/>
      <c r="S90" s="89"/>
      <c r="T90" s="89"/>
      <c r="U90" s="89"/>
      <c r="V90" s="89"/>
      <c r="W90" s="89"/>
      <c r="X90" s="25"/>
      <c r="Y90" s="89"/>
      <c r="Z90" s="89"/>
      <c r="AA90" s="89"/>
      <c r="AB90" s="89"/>
      <c r="AC90" s="89"/>
      <c r="AD90" s="89"/>
      <c r="AE90" s="89"/>
      <c r="AF90" s="89"/>
      <c r="AG90" s="89"/>
      <c r="AH90" s="89"/>
      <c r="AI90" s="89"/>
      <c r="AJ90" s="89"/>
      <c r="AK90" s="89"/>
      <c r="AL90" s="89"/>
      <c r="AM90" s="89"/>
      <c r="AN90" s="89"/>
      <c r="AO90" s="89"/>
      <c r="AP90" s="89"/>
      <c r="AQ90" s="89"/>
      <c r="AR90" s="89"/>
      <c r="AS90" s="89"/>
      <c r="AT90" s="89"/>
      <c r="AU90" s="89"/>
      <c r="AV90" s="89"/>
      <c r="AW90" s="89"/>
    </row>
    <row r="91" spans="2:49" ht="18.75" customHeight="1" x14ac:dyDescent="0.4">
      <c r="B91" s="223" t="s">
        <v>56</v>
      </c>
      <c r="C91" s="223"/>
      <c r="D91" s="223"/>
      <c r="E91" s="223"/>
      <c r="F91" s="223"/>
      <c r="G91" s="271"/>
      <c r="H91" s="271"/>
      <c r="I91" s="271"/>
      <c r="J91" s="271"/>
      <c r="K91" s="271"/>
      <c r="L91" s="271"/>
      <c r="M91" s="41"/>
      <c r="N91" s="283" t="s">
        <v>54</v>
      </c>
      <c r="O91" s="283"/>
      <c r="P91" s="283"/>
      <c r="Q91" s="283"/>
      <c r="R91" s="283"/>
      <c r="S91" s="264">
        <f>ROUND(G91*$AQ$32,2)</f>
        <v>0</v>
      </c>
      <c r="T91" s="264"/>
      <c r="U91" s="264"/>
      <c r="V91" s="264"/>
      <c r="W91" s="264"/>
      <c r="X91" s="264"/>
      <c r="Y91" s="25"/>
      <c r="Z91" s="223" t="s">
        <v>55</v>
      </c>
      <c r="AA91" s="223"/>
      <c r="AB91" s="223"/>
      <c r="AC91" s="223"/>
      <c r="AD91" s="223"/>
      <c r="AE91" s="264">
        <f>AE89-S91</f>
        <v>0</v>
      </c>
      <c r="AF91" s="264"/>
      <c r="AG91" s="264"/>
      <c r="AH91" s="264"/>
      <c r="AI91" s="264"/>
      <c r="AJ91" s="264"/>
      <c r="AK91" s="41"/>
      <c r="AL91" s="284" t="s">
        <v>12</v>
      </c>
      <c r="AM91" s="284"/>
      <c r="AN91" s="282"/>
      <c r="AO91" s="282"/>
      <c r="AP91" s="282"/>
      <c r="AQ91" s="282"/>
      <c r="AR91" s="282"/>
      <c r="AS91" s="282"/>
      <c r="AT91" s="89"/>
      <c r="AU91" s="89"/>
      <c r="AV91" s="28"/>
      <c r="AW91" s="28"/>
    </row>
    <row r="92" spans="2:49" ht="3.75" customHeight="1" x14ac:dyDescent="0.4">
      <c r="B92" s="34"/>
      <c r="C92" s="89"/>
      <c r="D92" s="89"/>
      <c r="E92" s="89"/>
      <c r="F92" s="89"/>
      <c r="G92" s="89"/>
      <c r="H92" s="89"/>
      <c r="I92" s="89"/>
      <c r="J92" s="89"/>
      <c r="K92" s="89"/>
      <c r="L92" s="89"/>
      <c r="M92" s="89"/>
      <c r="N92" s="89"/>
      <c r="O92" s="89"/>
      <c r="P92" s="89"/>
      <c r="Q92" s="89"/>
      <c r="R92" s="89"/>
      <c r="S92" s="89"/>
      <c r="T92" s="89"/>
      <c r="U92" s="89"/>
      <c r="V92" s="89"/>
      <c r="W92" s="89"/>
      <c r="X92" s="25"/>
      <c r="Y92" s="89"/>
      <c r="Z92" s="89"/>
      <c r="AA92" s="89"/>
      <c r="AB92" s="89"/>
      <c r="AC92" s="89"/>
      <c r="AD92" s="89"/>
      <c r="AE92" s="89"/>
      <c r="AF92" s="89"/>
      <c r="AG92" s="89"/>
      <c r="AH92" s="89"/>
      <c r="AI92" s="89"/>
      <c r="AJ92" s="89"/>
      <c r="AK92" s="89"/>
      <c r="AL92" s="89"/>
      <c r="AM92" s="89"/>
      <c r="AN92" s="89"/>
      <c r="AO92" s="89"/>
      <c r="AP92" s="89"/>
      <c r="AQ92" s="89"/>
      <c r="AR92" s="89"/>
      <c r="AS92" s="89"/>
      <c r="AT92" s="89"/>
      <c r="AU92" s="89"/>
      <c r="AV92" s="89"/>
      <c r="AW92" s="89"/>
    </row>
    <row r="93" spans="2:49" ht="25.5" customHeight="1" x14ac:dyDescent="0.4">
      <c r="B93" s="266" t="s">
        <v>57</v>
      </c>
      <c r="C93" s="266"/>
      <c r="D93" s="266"/>
      <c r="E93" s="266"/>
      <c r="F93" s="266"/>
      <c r="G93" s="266"/>
      <c r="H93" s="266"/>
      <c r="I93" s="266"/>
      <c r="J93" s="266"/>
      <c r="K93" s="266"/>
      <c r="L93" s="266"/>
      <c r="M93" s="266"/>
      <c r="N93" s="266"/>
      <c r="O93" s="266"/>
      <c r="P93" s="266"/>
      <c r="Q93" s="266"/>
      <c r="R93" s="266"/>
      <c r="S93" s="266"/>
      <c r="T93" s="266"/>
      <c r="U93" s="266"/>
      <c r="V93" s="266"/>
      <c r="W93" s="266"/>
      <c r="X93" s="266"/>
      <c r="Y93" s="266"/>
      <c r="Z93" s="266"/>
      <c r="AA93" s="183"/>
      <c r="AB93" s="183"/>
      <c r="AC93" s="183"/>
      <c r="AD93" s="183"/>
      <c r="AE93" s="183"/>
      <c r="AF93" s="183"/>
      <c r="AG93" s="183"/>
      <c r="AH93" s="183"/>
      <c r="AI93" s="183"/>
      <c r="AJ93" s="183"/>
      <c r="AK93" s="183"/>
      <c r="AL93" s="183"/>
      <c r="AM93" s="269">
        <f>SUM(S84:X91)</f>
        <v>0</v>
      </c>
      <c r="AN93" s="270"/>
      <c r="AO93" s="270"/>
      <c r="AP93" s="270"/>
      <c r="AQ93" s="270"/>
      <c r="AR93" s="270"/>
      <c r="AS93" s="270"/>
      <c r="AT93" s="89"/>
      <c r="AU93" s="89"/>
      <c r="AV93" s="28"/>
      <c r="AW93" s="28"/>
    </row>
    <row r="94" spans="2:49" s="107" customFormat="1" ht="15" customHeight="1" x14ac:dyDescent="0.3">
      <c r="B94" s="288" t="s">
        <v>58</v>
      </c>
      <c r="C94" s="288"/>
      <c r="D94" s="288"/>
      <c r="E94" s="288"/>
      <c r="F94" s="288"/>
      <c r="G94" s="288"/>
      <c r="H94" s="288"/>
      <c r="I94" s="288"/>
      <c r="J94" s="288"/>
      <c r="K94" s="288"/>
      <c r="L94" s="288"/>
      <c r="M94" s="288"/>
      <c r="N94" s="288"/>
      <c r="O94" s="288"/>
      <c r="P94" s="288"/>
      <c r="Q94" s="288"/>
      <c r="R94" s="288"/>
      <c r="S94" s="288"/>
      <c r="T94" s="288"/>
      <c r="U94" s="288"/>
      <c r="V94" s="288"/>
      <c r="W94" s="288"/>
      <c r="X94" s="288"/>
      <c r="Y94" s="288"/>
      <c r="Z94" s="288"/>
      <c r="AA94" s="288"/>
      <c r="AB94" s="288"/>
      <c r="AC94" s="288"/>
      <c r="AD94" s="288"/>
      <c r="AE94" s="288"/>
      <c r="AF94" s="288"/>
      <c r="AG94" s="288"/>
      <c r="AH94" s="288"/>
      <c r="AI94" s="288"/>
      <c r="AJ94" s="288"/>
      <c r="AK94" s="288"/>
      <c r="AL94" s="288"/>
      <c r="AM94" s="288"/>
      <c r="AN94" s="288"/>
      <c r="AO94" s="288"/>
      <c r="AP94" s="288"/>
      <c r="AQ94" s="288"/>
      <c r="AR94" s="288"/>
      <c r="AS94" s="288"/>
      <c r="AT94" s="190"/>
      <c r="AU94" s="190"/>
      <c r="AV94" s="190"/>
      <c r="AW94" s="190"/>
    </row>
    <row r="95" spans="2:49" ht="3.75" customHeight="1" x14ac:dyDescent="0.4">
      <c r="B95" s="34"/>
      <c r="C95" s="89"/>
      <c r="D95" s="89"/>
      <c r="E95" s="89"/>
      <c r="F95" s="89"/>
      <c r="G95" s="89"/>
      <c r="H95" s="89"/>
      <c r="I95" s="89"/>
      <c r="J95" s="89"/>
      <c r="K95" s="89"/>
      <c r="L95" s="89"/>
      <c r="M95" s="89"/>
      <c r="N95" s="89"/>
      <c r="O95" s="89"/>
      <c r="P95" s="89"/>
      <c r="Q95" s="89"/>
      <c r="R95" s="89"/>
      <c r="S95" s="89"/>
      <c r="T95" s="89"/>
      <c r="U95" s="89"/>
      <c r="V95" s="89"/>
      <c r="W95" s="89"/>
      <c r="X95" s="25"/>
      <c r="Y95" s="89"/>
      <c r="Z95" s="89"/>
      <c r="AA95" s="89"/>
      <c r="AB95" s="89"/>
      <c r="AC95" s="89"/>
      <c r="AD95" s="89"/>
      <c r="AE95" s="89"/>
      <c r="AF95" s="89"/>
      <c r="AG95" s="89"/>
      <c r="AH95" s="89"/>
      <c r="AI95" s="89"/>
      <c r="AJ95" s="89"/>
      <c r="AK95" s="89"/>
      <c r="AL95" s="89"/>
      <c r="AM95" s="89"/>
      <c r="AN95" s="89"/>
      <c r="AO95" s="89"/>
      <c r="AP95" s="89"/>
      <c r="AQ95" s="89"/>
      <c r="AR95" s="89"/>
      <c r="AS95" s="89"/>
      <c r="AT95" s="89"/>
      <c r="AU95" s="89"/>
      <c r="AV95" s="89"/>
      <c r="AW95" s="89"/>
    </row>
    <row r="96" spans="2:49" ht="30" customHeight="1" x14ac:dyDescent="0.45">
      <c r="B96" s="153" t="s">
        <v>59</v>
      </c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89"/>
      <c r="AV96" s="89"/>
      <c r="AW96" s="89"/>
    </row>
    <row r="97" spans="1:46" ht="3.75" customHeight="1" x14ac:dyDescent="0.4">
      <c r="A97" s="182"/>
      <c r="B97" s="158"/>
      <c r="C97" s="182"/>
      <c r="D97" s="182"/>
      <c r="E97" s="182"/>
      <c r="F97" s="182"/>
      <c r="G97" s="182"/>
      <c r="H97" s="182"/>
      <c r="I97" s="182"/>
      <c r="J97" s="182"/>
      <c r="K97" s="182"/>
      <c r="L97" s="182"/>
      <c r="M97" s="182"/>
      <c r="N97" s="182"/>
      <c r="O97" s="182"/>
      <c r="P97" s="182"/>
      <c r="Q97" s="182"/>
      <c r="R97" s="182"/>
      <c r="S97" s="182"/>
      <c r="T97" s="182"/>
      <c r="U97" s="182"/>
      <c r="V97" s="182"/>
      <c r="W97" s="182"/>
      <c r="X97" s="159"/>
      <c r="Y97" s="182"/>
      <c r="Z97" s="182"/>
      <c r="AA97" s="182"/>
      <c r="AB97" s="182"/>
      <c r="AC97" s="182"/>
      <c r="AD97" s="182"/>
      <c r="AE97" s="182"/>
      <c r="AF97" s="182"/>
      <c r="AG97" s="182"/>
      <c r="AH97" s="182"/>
      <c r="AI97" s="182"/>
      <c r="AJ97" s="182"/>
      <c r="AK97" s="182"/>
      <c r="AL97" s="182"/>
      <c r="AM97" s="182"/>
      <c r="AN97" s="182"/>
      <c r="AO97" s="182"/>
      <c r="AP97" s="182"/>
      <c r="AQ97" s="182"/>
      <c r="AR97" s="182"/>
      <c r="AS97" s="182"/>
      <c r="AT97" s="182"/>
    </row>
    <row r="98" spans="1:46" ht="22.5" customHeight="1" x14ac:dyDescent="0.4">
      <c r="A98" s="89"/>
      <c r="B98" s="155" t="s">
        <v>60</v>
      </c>
      <c r="C98" s="34"/>
      <c r="D98" s="34"/>
      <c r="E98" s="34"/>
      <c r="F98" s="34"/>
      <c r="G98" s="6"/>
      <c r="H98" s="6"/>
      <c r="I98" s="6"/>
      <c r="J98" s="6"/>
      <c r="K98" s="6"/>
      <c r="L98" s="6"/>
      <c r="M98" s="6"/>
      <c r="N98" s="6"/>
      <c r="O98" s="6"/>
      <c r="P98" s="116"/>
      <c r="Q98" s="116"/>
      <c r="R98" s="116"/>
      <c r="S98" s="116"/>
      <c r="T98" s="116"/>
      <c r="U98" s="116"/>
      <c r="V98" s="116"/>
      <c r="W98" s="116"/>
      <c r="X98" s="116"/>
      <c r="Y98" s="116"/>
      <c r="Z98" s="116"/>
      <c r="AA98" s="116"/>
      <c r="AB98" s="116"/>
      <c r="AC98" s="116"/>
      <c r="AD98" s="116"/>
      <c r="AE98" s="117"/>
      <c r="AF98" s="117"/>
      <c r="AG98" s="117"/>
      <c r="AH98" s="117"/>
      <c r="AI98" s="117"/>
      <c r="AJ98" s="117"/>
      <c r="AK98" s="117"/>
      <c r="AL98" s="117"/>
      <c r="AM98" s="117"/>
      <c r="AN98" s="117"/>
      <c r="AO98" s="41"/>
      <c r="AP98" s="118"/>
      <c r="AQ98" s="118"/>
      <c r="AR98" s="118"/>
      <c r="AS98" s="118"/>
      <c r="AT98" s="6"/>
    </row>
    <row r="99" spans="1:46" ht="150" customHeight="1" x14ac:dyDescent="0.4">
      <c r="A99" s="89"/>
      <c r="B99" s="289"/>
      <c r="C99" s="289"/>
      <c r="D99" s="289"/>
      <c r="E99" s="289"/>
      <c r="F99" s="289"/>
      <c r="G99" s="289"/>
      <c r="H99" s="289"/>
      <c r="I99" s="289"/>
      <c r="J99" s="289"/>
      <c r="K99" s="289"/>
      <c r="L99" s="289"/>
      <c r="M99" s="289"/>
      <c r="N99" s="289"/>
      <c r="O99" s="289"/>
      <c r="P99" s="289"/>
      <c r="Q99" s="289"/>
      <c r="R99" s="289"/>
      <c r="S99" s="289"/>
      <c r="T99" s="289"/>
      <c r="U99" s="289"/>
      <c r="V99" s="289"/>
      <c r="W99" s="289"/>
      <c r="X99" s="289"/>
      <c r="Y99" s="289"/>
      <c r="Z99" s="289"/>
      <c r="AA99" s="289"/>
      <c r="AB99" s="289"/>
      <c r="AC99" s="289"/>
      <c r="AD99" s="289"/>
      <c r="AE99" s="289"/>
      <c r="AF99" s="289"/>
      <c r="AG99" s="289"/>
      <c r="AH99" s="289"/>
      <c r="AI99" s="289"/>
      <c r="AJ99" s="289"/>
      <c r="AK99" s="289"/>
      <c r="AL99" s="289"/>
      <c r="AM99" s="289"/>
      <c r="AN99" s="289"/>
      <c r="AO99" s="289"/>
      <c r="AP99" s="289"/>
      <c r="AQ99" s="289"/>
      <c r="AR99" s="289"/>
      <c r="AS99" s="289"/>
      <c r="AT99" s="89"/>
    </row>
    <row r="100" spans="1:46" ht="3.75" customHeight="1" x14ac:dyDescent="0.4">
      <c r="A100" s="89"/>
      <c r="B100" s="150"/>
      <c r="C100" s="189"/>
      <c r="D100" s="189"/>
      <c r="E100" s="189"/>
      <c r="F100" s="189"/>
      <c r="G100" s="189"/>
      <c r="H100" s="189"/>
      <c r="I100" s="189"/>
      <c r="J100" s="189"/>
      <c r="K100" s="189"/>
      <c r="L100" s="189"/>
      <c r="M100" s="189"/>
      <c r="N100" s="189"/>
      <c r="O100" s="189"/>
      <c r="P100" s="189"/>
      <c r="Q100" s="189"/>
      <c r="R100" s="189"/>
      <c r="S100" s="189"/>
      <c r="T100" s="189"/>
      <c r="U100" s="189"/>
      <c r="V100" s="189"/>
      <c r="W100" s="189"/>
      <c r="X100" s="151"/>
      <c r="Y100" s="189"/>
      <c r="Z100" s="189"/>
      <c r="AA100" s="189"/>
      <c r="AB100" s="189"/>
      <c r="AC100" s="189"/>
      <c r="AD100" s="189"/>
      <c r="AE100" s="189"/>
      <c r="AF100" s="189"/>
      <c r="AG100" s="189"/>
      <c r="AH100" s="189"/>
      <c r="AI100" s="189"/>
      <c r="AJ100" s="189"/>
      <c r="AK100" s="189"/>
      <c r="AL100" s="189"/>
      <c r="AM100" s="189"/>
      <c r="AN100" s="189"/>
      <c r="AO100" s="189"/>
      <c r="AP100" s="189"/>
      <c r="AQ100" s="189"/>
      <c r="AR100" s="189"/>
      <c r="AS100" s="189"/>
      <c r="AT100" s="89"/>
    </row>
    <row r="101" spans="1:46" ht="22.5" customHeight="1" x14ac:dyDescent="0.4">
      <c r="A101" s="89"/>
      <c r="B101" s="155" t="s">
        <v>50</v>
      </c>
      <c r="C101" s="34"/>
      <c r="D101" s="34"/>
      <c r="E101" s="34"/>
      <c r="F101" s="34"/>
      <c r="G101" s="6"/>
      <c r="H101" s="6"/>
      <c r="I101" s="6"/>
      <c r="J101" s="6"/>
      <c r="K101" s="6"/>
      <c r="L101" s="6"/>
      <c r="M101" s="6"/>
      <c r="N101" s="6"/>
      <c r="O101" s="6"/>
      <c r="P101" s="116"/>
      <c r="Q101" s="116"/>
      <c r="R101" s="116"/>
      <c r="S101" s="116"/>
      <c r="T101" s="116"/>
      <c r="U101" s="116"/>
      <c r="V101" s="116"/>
      <c r="W101" s="116"/>
      <c r="X101" s="116"/>
      <c r="Y101" s="116"/>
      <c r="Z101" s="116"/>
      <c r="AA101" s="116"/>
      <c r="AB101" s="116"/>
      <c r="AC101" s="116"/>
      <c r="AD101" s="116"/>
      <c r="AE101" s="117"/>
      <c r="AF101" s="117"/>
      <c r="AG101" s="117"/>
      <c r="AH101" s="117"/>
      <c r="AI101" s="117"/>
      <c r="AJ101" s="117"/>
      <c r="AK101" s="117"/>
      <c r="AL101" s="117"/>
      <c r="AM101" s="117"/>
      <c r="AN101" s="117"/>
      <c r="AO101" s="41"/>
      <c r="AP101" s="118"/>
      <c r="AQ101" s="118"/>
      <c r="AR101" s="118"/>
      <c r="AS101" s="118"/>
      <c r="AT101" s="6"/>
    </row>
    <row r="102" spans="1:46" ht="135" customHeight="1" x14ac:dyDescent="0.4">
      <c r="A102" s="89"/>
      <c r="B102" s="285"/>
      <c r="C102" s="285"/>
      <c r="D102" s="285"/>
      <c r="E102" s="285"/>
      <c r="F102" s="285"/>
      <c r="G102" s="285"/>
      <c r="H102" s="285"/>
      <c r="I102" s="285"/>
      <c r="J102" s="285"/>
      <c r="K102" s="285"/>
      <c r="L102" s="285"/>
      <c r="M102" s="285"/>
      <c r="N102" s="285"/>
      <c r="O102" s="285"/>
      <c r="P102" s="285"/>
      <c r="Q102" s="285"/>
      <c r="R102" s="285"/>
      <c r="S102" s="285"/>
      <c r="T102" s="285"/>
      <c r="U102" s="285"/>
      <c r="V102" s="285"/>
      <c r="W102" s="285"/>
      <c r="X102" s="285"/>
      <c r="Y102" s="285"/>
      <c r="Z102" s="285"/>
      <c r="AA102" s="285"/>
      <c r="AB102" s="285"/>
      <c r="AC102" s="285"/>
      <c r="AD102" s="285"/>
      <c r="AE102" s="285"/>
      <c r="AF102" s="285"/>
      <c r="AG102" s="285"/>
      <c r="AH102" s="285"/>
      <c r="AI102" s="285"/>
      <c r="AJ102" s="285"/>
      <c r="AK102" s="285"/>
      <c r="AL102" s="285"/>
      <c r="AM102" s="285"/>
      <c r="AN102" s="285"/>
      <c r="AO102" s="285"/>
      <c r="AP102" s="285"/>
      <c r="AQ102" s="285"/>
      <c r="AR102" s="285"/>
      <c r="AS102" s="285"/>
      <c r="AT102" s="89"/>
    </row>
    <row r="103" spans="1:46" ht="22.5" customHeight="1" x14ac:dyDescent="0.4">
      <c r="A103" s="89"/>
      <c r="B103" s="155" t="s">
        <v>61</v>
      </c>
      <c r="C103" s="34"/>
      <c r="D103" s="34"/>
      <c r="E103" s="34"/>
      <c r="F103" s="34"/>
      <c r="G103" s="6"/>
      <c r="H103" s="6"/>
      <c r="I103" s="6"/>
      <c r="J103" s="6"/>
      <c r="K103" s="6"/>
      <c r="L103" s="6"/>
      <c r="M103" s="6"/>
      <c r="N103" s="6"/>
      <c r="O103" s="6"/>
      <c r="P103" s="116"/>
      <c r="Q103" s="116"/>
      <c r="R103" s="116"/>
      <c r="S103" s="116"/>
      <c r="T103" s="116"/>
      <c r="U103" s="116"/>
      <c r="V103" s="116"/>
      <c r="W103" s="116"/>
      <c r="X103" s="116"/>
      <c r="Y103" s="116"/>
      <c r="Z103" s="116"/>
      <c r="AA103" s="116"/>
      <c r="AB103" s="116"/>
      <c r="AC103" s="116"/>
      <c r="AD103" s="116"/>
      <c r="AE103" s="117"/>
      <c r="AF103" s="117"/>
      <c r="AG103" s="117"/>
      <c r="AH103" s="117"/>
      <c r="AI103" s="117"/>
      <c r="AJ103" s="117"/>
      <c r="AK103" s="117"/>
      <c r="AL103" s="117"/>
      <c r="AM103" s="117"/>
      <c r="AN103" s="117"/>
      <c r="AO103" s="41"/>
      <c r="AP103" s="118"/>
      <c r="AQ103" s="118"/>
      <c r="AR103" s="118"/>
      <c r="AS103" s="118"/>
      <c r="AT103" s="6"/>
    </row>
    <row r="104" spans="1:46" ht="150" customHeight="1" x14ac:dyDescent="0.4">
      <c r="A104" s="89"/>
      <c r="B104" s="285"/>
      <c r="C104" s="285"/>
      <c r="D104" s="285"/>
      <c r="E104" s="285"/>
      <c r="F104" s="285"/>
      <c r="G104" s="285"/>
      <c r="H104" s="285"/>
      <c r="I104" s="285"/>
      <c r="J104" s="285"/>
      <c r="K104" s="285"/>
      <c r="L104" s="285"/>
      <c r="M104" s="285"/>
      <c r="N104" s="285"/>
      <c r="O104" s="285"/>
      <c r="P104" s="285"/>
      <c r="Q104" s="285"/>
      <c r="R104" s="285"/>
      <c r="S104" s="285"/>
      <c r="T104" s="285"/>
      <c r="U104" s="285"/>
      <c r="V104" s="285"/>
      <c r="W104" s="285"/>
      <c r="X104" s="285"/>
      <c r="Y104" s="285"/>
      <c r="Z104" s="285"/>
      <c r="AA104" s="285"/>
      <c r="AB104" s="285"/>
      <c r="AC104" s="285"/>
      <c r="AD104" s="285"/>
      <c r="AE104" s="285"/>
      <c r="AF104" s="285"/>
      <c r="AG104" s="285"/>
      <c r="AH104" s="285"/>
      <c r="AI104" s="285"/>
      <c r="AJ104" s="285"/>
      <c r="AK104" s="285"/>
      <c r="AL104" s="285"/>
      <c r="AM104" s="285"/>
      <c r="AN104" s="285"/>
      <c r="AO104" s="285"/>
      <c r="AP104" s="285"/>
      <c r="AQ104" s="285"/>
      <c r="AR104" s="285"/>
      <c r="AS104" s="285"/>
      <c r="AT104" s="89"/>
    </row>
    <row r="105" spans="1:46" ht="15" customHeight="1" x14ac:dyDescent="0.4">
      <c r="A105" s="89"/>
      <c r="B105" s="89"/>
      <c r="C105" s="89"/>
      <c r="D105" s="89"/>
      <c r="E105" s="89"/>
      <c r="F105" s="89"/>
      <c r="G105" s="89"/>
      <c r="H105" s="89"/>
      <c r="I105" s="89"/>
      <c r="J105" s="89"/>
      <c r="K105" s="89"/>
      <c r="L105" s="89"/>
      <c r="M105" s="89"/>
      <c r="N105" s="89"/>
      <c r="O105" s="89"/>
      <c r="P105" s="89"/>
      <c r="Q105" s="89"/>
      <c r="R105" s="89"/>
      <c r="S105" s="89"/>
      <c r="T105" s="89"/>
      <c r="U105" s="89"/>
      <c r="V105" s="89"/>
      <c r="W105" s="89"/>
      <c r="X105" s="89"/>
      <c r="Y105" s="89"/>
      <c r="Z105" s="89"/>
      <c r="AA105" s="89"/>
      <c r="AB105" s="89"/>
      <c r="AC105" s="89"/>
      <c r="AD105" s="89"/>
      <c r="AE105" s="89"/>
      <c r="AF105" s="89"/>
      <c r="AG105" s="89"/>
      <c r="AH105" s="89"/>
      <c r="AI105" s="89"/>
      <c r="AJ105" s="89"/>
      <c r="AK105" s="89"/>
      <c r="AL105" s="89"/>
      <c r="AM105" s="89"/>
      <c r="AN105" s="89"/>
      <c r="AO105" s="89"/>
      <c r="AP105" s="89"/>
      <c r="AQ105" s="89"/>
      <c r="AR105" s="89"/>
      <c r="AS105" s="89"/>
      <c r="AT105" s="89"/>
    </row>
    <row r="106" spans="1:46" ht="67.5" customHeight="1" x14ac:dyDescent="0.4">
      <c r="A106" s="89"/>
      <c r="B106" s="263" t="s">
        <v>62</v>
      </c>
      <c r="C106" s="263"/>
      <c r="D106" s="263"/>
      <c r="E106" s="263"/>
      <c r="F106" s="263"/>
      <c r="G106" s="263"/>
      <c r="H106" s="263"/>
      <c r="I106" s="263"/>
      <c r="J106" s="263"/>
      <c r="K106" s="263"/>
      <c r="L106" s="263"/>
      <c r="M106" s="263"/>
      <c r="N106" s="263"/>
      <c r="O106" s="263"/>
      <c r="P106" s="263"/>
      <c r="Q106" s="263"/>
      <c r="R106" s="263"/>
      <c r="S106" s="263"/>
      <c r="T106" s="263"/>
      <c r="U106" s="263"/>
      <c r="V106" s="263"/>
      <c r="W106" s="263"/>
      <c r="X106" s="191"/>
      <c r="Y106" s="192"/>
      <c r="Z106" s="192"/>
      <c r="AA106" s="192"/>
      <c r="AB106" s="192"/>
      <c r="AC106" s="192"/>
      <c r="AD106" s="192"/>
      <c r="AE106" s="192"/>
      <c r="AF106" s="192"/>
      <c r="AG106" s="192"/>
      <c r="AH106" s="192"/>
      <c r="AI106" s="192"/>
      <c r="AJ106" s="192"/>
      <c r="AK106" s="192"/>
      <c r="AL106" s="192"/>
      <c r="AM106" s="192"/>
      <c r="AN106" s="192"/>
      <c r="AO106" s="192"/>
      <c r="AP106" s="192"/>
      <c r="AQ106" s="192"/>
      <c r="AR106" s="192"/>
      <c r="AS106" s="193"/>
      <c r="AT106" s="89"/>
    </row>
    <row r="107" spans="1:46" ht="7.5" customHeight="1" x14ac:dyDescent="0.4">
      <c r="A107" s="89"/>
      <c r="B107" s="89"/>
      <c r="C107" s="89"/>
      <c r="D107" s="89"/>
      <c r="E107" s="89"/>
      <c r="F107" s="89"/>
      <c r="G107" s="89"/>
      <c r="H107" s="89"/>
      <c r="I107" s="89"/>
      <c r="J107" s="89"/>
      <c r="K107" s="89"/>
      <c r="L107" s="89"/>
      <c r="M107" s="89"/>
      <c r="N107" s="89"/>
      <c r="O107" s="89"/>
      <c r="P107" s="89"/>
      <c r="Q107" s="89"/>
      <c r="R107" s="89"/>
      <c r="S107" s="89"/>
      <c r="T107" s="89"/>
      <c r="U107" s="89"/>
      <c r="V107" s="89"/>
      <c r="W107" s="89"/>
      <c r="X107" s="89"/>
      <c r="Y107" s="89"/>
      <c r="Z107" s="89"/>
      <c r="AA107" s="89"/>
      <c r="AB107" s="89"/>
      <c r="AC107" s="89"/>
      <c r="AD107" s="89"/>
      <c r="AE107" s="89"/>
      <c r="AF107" s="89"/>
      <c r="AG107" s="89"/>
      <c r="AH107" s="89"/>
      <c r="AI107" s="89"/>
      <c r="AJ107" s="89"/>
      <c r="AK107" s="89"/>
      <c r="AL107" s="89"/>
      <c r="AM107" s="89"/>
      <c r="AN107" s="89"/>
      <c r="AO107" s="89"/>
      <c r="AP107" s="89"/>
      <c r="AQ107" s="89"/>
      <c r="AR107" s="89"/>
      <c r="AS107" s="89"/>
      <c r="AT107" s="89"/>
    </row>
    <row r="108" spans="1:46" ht="6" customHeight="1" x14ac:dyDescent="0.4">
      <c r="A108" s="89"/>
      <c r="B108" s="89"/>
      <c r="C108" s="89"/>
      <c r="D108" s="89"/>
      <c r="E108" s="89"/>
      <c r="F108" s="89"/>
      <c r="G108" s="89"/>
      <c r="H108" s="89"/>
      <c r="I108" s="89"/>
      <c r="J108" s="89"/>
      <c r="K108" s="89"/>
      <c r="L108" s="89"/>
      <c r="M108" s="89"/>
      <c r="N108" s="89"/>
      <c r="O108" s="89"/>
      <c r="P108" s="89"/>
      <c r="Q108" s="89"/>
      <c r="R108" s="89"/>
      <c r="S108" s="89"/>
      <c r="T108" s="89"/>
      <c r="U108" s="89"/>
      <c r="V108" s="89"/>
      <c r="W108" s="89"/>
      <c r="X108" s="89"/>
      <c r="Y108" s="89"/>
      <c r="Z108" s="89"/>
      <c r="AA108" s="89"/>
      <c r="AB108" s="89"/>
      <c r="AC108" s="89"/>
      <c r="AD108" s="89"/>
      <c r="AE108" s="89"/>
      <c r="AF108" s="89"/>
      <c r="AG108" s="89"/>
      <c r="AH108" s="89"/>
      <c r="AI108" s="89"/>
      <c r="AJ108" s="89"/>
      <c r="AK108" s="89"/>
      <c r="AL108" s="89"/>
      <c r="AM108" s="89"/>
      <c r="AN108" s="89"/>
      <c r="AO108" s="89"/>
      <c r="AP108" s="89"/>
      <c r="AQ108" s="89"/>
      <c r="AR108" s="89"/>
      <c r="AS108" s="89"/>
      <c r="AT108" s="89"/>
    </row>
    <row r="109" spans="1:46" ht="15" customHeight="1" x14ac:dyDescent="0.4">
      <c r="A109" s="89"/>
      <c r="B109" s="247" t="s">
        <v>63</v>
      </c>
      <c r="C109" s="247"/>
      <c r="D109" s="247"/>
      <c r="E109" s="247"/>
      <c r="F109" s="247"/>
      <c r="G109" s="247"/>
      <c r="H109" s="247"/>
      <c r="I109" s="247"/>
      <c r="J109" s="247"/>
      <c r="K109" s="247"/>
      <c r="L109" s="247"/>
      <c r="M109" s="247"/>
      <c r="N109" s="247"/>
      <c r="O109" s="247"/>
      <c r="P109" s="247"/>
      <c r="Q109" s="247"/>
      <c r="R109" s="247"/>
      <c r="S109" s="247"/>
      <c r="T109" s="247"/>
      <c r="U109" s="247"/>
      <c r="V109" s="247"/>
      <c r="W109" s="247"/>
      <c r="X109" s="247"/>
      <c r="Y109" s="247"/>
      <c r="Z109" s="247"/>
      <c r="AA109" s="247"/>
      <c r="AB109" s="247"/>
      <c r="AC109" s="247"/>
      <c r="AD109" s="247"/>
      <c r="AE109" s="247"/>
      <c r="AF109" s="247"/>
      <c r="AG109" s="247"/>
      <c r="AH109" s="247"/>
      <c r="AI109" s="247"/>
      <c r="AJ109" s="247"/>
      <c r="AK109" s="247"/>
      <c r="AL109" s="247"/>
      <c r="AM109" s="247"/>
      <c r="AN109" s="247"/>
      <c r="AO109" s="247"/>
      <c r="AP109" s="247"/>
      <c r="AQ109" s="247"/>
      <c r="AR109" s="247"/>
      <c r="AS109" s="247"/>
      <c r="AT109" s="89"/>
    </row>
  </sheetData>
  <sheetProtection algorithmName="SHA-512" hashValue="8nOLSG9JQVTsfopZ6r97poSL4tytcNRjvwRYJ2mpOf+1GHCd+XHT9C2jPr7TWavlgNysAPRc7JivnVDrLX8Qhw==" saltValue="/X1jtyT+rylr34oUgZgQ8g==" spinCount="100000" sheet="1" selectLockedCells="1"/>
  <mergeCells count="157">
    <mergeCell ref="B102:AS102"/>
    <mergeCell ref="B104:AS104"/>
    <mergeCell ref="M26:AI26"/>
    <mergeCell ref="M28:AI28"/>
    <mergeCell ref="M30:AI30"/>
    <mergeCell ref="B93:Z93"/>
    <mergeCell ref="AM93:AS93"/>
    <mergeCell ref="B94:AS94"/>
    <mergeCell ref="B89:F89"/>
    <mergeCell ref="G89:L89"/>
    <mergeCell ref="N89:R89"/>
    <mergeCell ref="S89:X89"/>
    <mergeCell ref="Z89:AD89"/>
    <mergeCell ref="AE89:AJ89"/>
    <mergeCell ref="AL89:AM89"/>
    <mergeCell ref="AN89:AS89"/>
    <mergeCell ref="B99:AS99"/>
    <mergeCell ref="B91:F91"/>
    <mergeCell ref="G91:L91"/>
    <mergeCell ref="N91:R91"/>
    <mergeCell ref="S91:X91"/>
    <mergeCell ref="Z91:AD91"/>
    <mergeCell ref="AE91:AJ91"/>
    <mergeCell ref="AL91:AM91"/>
    <mergeCell ref="AN91:AS91"/>
    <mergeCell ref="N87:R87"/>
    <mergeCell ref="S87:X87"/>
    <mergeCell ref="Z87:AD87"/>
    <mergeCell ref="AE87:AJ87"/>
    <mergeCell ref="AL87:AM87"/>
    <mergeCell ref="AN87:AS87"/>
    <mergeCell ref="B83:F83"/>
    <mergeCell ref="G83:L83"/>
    <mergeCell ref="N83:R83"/>
    <mergeCell ref="S83:X83"/>
    <mergeCell ref="Z83:AD83"/>
    <mergeCell ref="AE83:AJ83"/>
    <mergeCell ref="AL83:AM83"/>
    <mergeCell ref="AN83:AS83"/>
    <mergeCell ref="B85:F85"/>
    <mergeCell ref="G85:L85"/>
    <mergeCell ref="N85:R85"/>
    <mergeCell ref="S85:X85"/>
    <mergeCell ref="Z85:AD85"/>
    <mergeCell ref="AE85:AJ85"/>
    <mergeCell ref="AL85:AM85"/>
    <mergeCell ref="AN85:AS85"/>
    <mergeCell ref="B87:F87"/>
    <mergeCell ref="S81:X81"/>
    <mergeCell ref="B81:L81"/>
    <mergeCell ref="B1:AS1"/>
    <mergeCell ref="AH3:AS3"/>
    <mergeCell ref="B4:E4"/>
    <mergeCell ref="F4:N4"/>
    <mergeCell ref="AH4:AK4"/>
    <mergeCell ref="AL4:AS4"/>
    <mergeCell ref="B17:H17"/>
    <mergeCell ref="I17:O17"/>
    <mergeCell ref="Q17:W17"/>
    <mergeCell ref="X17:AD17"/>
    <mergeCell ref="AF17:AK17"/>
    <mergeCell ref="AL17:AS17"/>
    <mergeCell ref="AL9:AS9"/>
    <mergeCell ref="B11:H11"/>
    <mergeCell ref="I11:AS11"/>
    <mergeCell ref="B13:H13"/>
    <mergeCell ref="Q13:AD13"/>
    <mergeCell ref="AF13:AK13"/>
    <mergeCell ref="AL13:AS13"/>
    <mergeCell ref="B6:E6"/>
    <mergeCell ref="F6:N6"/>
    <mergeCell ref="AH6:AK6"/>
    <mergeCell ref="AL6:AS6"/>
    <mergeCell ref="B9:H9"/>
    <mergeCell ref="I9:O9"/>
    <mergeCell ref="AF9:AK9"/>
    <mergeCell ref="B21:F21"/>
    <mergeCell ref="Q9:T9"/>
    <mergeCell ref="U9:AD9"/>
    <mergeCell ref="B22:H22"/>
    <mergeCell ref="I22:AS22"/>
    <mergeCell ref="B15:H15"/>
    <mergeCell ref="I15:O15"/>
    <mergeCell ref="Q15:W15"/>
    <mergeCell ref="X15:AD15"/>
    <mergeCell ref="AF15:AK15"/>
    <mergeCell ref="AL15:AS15"/>
    <mergeCell ref="B30:L30"/>
    <mergeCell ref="B37:O37"/>
    <mergeCell ref="P37:V37"/>
    <mergeCell ref="Y37:AL37"/>
    <mergeCell ref="AM37:AS37"/>
    <mergeCell ref="Y45:AI45"/>
    <mergeCell ref="AJ45:AS45"/>
    <mergeCell ref="B47:Z47"/>
    <mergeCell ref="AF53:AL53"/>
    <mergeCell ref="B43:O43"/>
    <mergeCell ref="P43:V43"/>
    <mergeCell ref="Y43:AL43"/>
    <mergeCell ref="AM43:AS43"/>
    <mergeCell ref="B106:W106"/>
    <mergeCell ref="B109:AS109"/>
    <mergeCell ref="B26:L26"/>
    <mergeCell ref="AJ26:AS26"/>
    <mergeCell ref="B28:L28"/>
    <mergeCell ref="AJ28:AS28"/>
    <mergeCell ref="B39:O39"/>
    <mergeCell ref="P39:V39"/>
    <mergeCell ref="Y39:AL39"/>
    <mergeCell ref="AM39:AS39"/>
    <mergeCell ref="B41:O41"/>
    <mergeCell ref="P41:V41"/>
    <mergeCell ref="Y41:AL41"/>
    <mergeCell ref="AM41:AS41"/>
    <mergeCell ref="AJ30:AS30"/>
    <mergeCell ref="B32:L32"/>
    <mergeCell ref="AQ32:AS32"/>
    <mergeCell ref="B33:AS33"/>
    <mergeCell ref="AM47:AS47"/>
    <mergeCell ref="B53:H53"/>
    <mergeCell ref="I53:O53"/>
    <mergeCell ref="Q53:W53"/>
    <mergeCell ref="Y59:AL59"/>
    <mergeCell ref="G87:L87"/>
    <mergeCell ref="AM61:AS61"/>
    <mergeCell ref="B61:O61"/>
    <mergeCell ref="Y61:AL61"/>
    <mergeCell ref="B69:O69"/>
    <mergeCell ref="Y69:AL69"/>
    <mergeCell ref="P69:V69"/>
    <mergeCell ref="AM69:AS69"/>
    <mergeCell ref="B63:O63"/>
    <mergeCell ref="X53:AD53"/>
    <mergeCell ref="AM53:AS53"/>
    <mergeCell ref="P61:V61"/>
    <mergeCell ref="P63:V63"/>
    <mergeCell ref="B67:O67"/>
    <mergeCell ref="P67:V67"/>
    <mergeCell ref="Y67:AL67"/>
    <mergeCell ref="AM67:AS67"/>
    <mergeCell ref="AM59:AS59"/>
    <mergeCell ref="B59:O59"/>
    <mergeCell ref="P59:V59"/>
    <mergeCell ref="B55:H55"/>
    <mergeCell ref="I55:O55"/>
    <mergeCell ref="Q55:W55"/>
    <mergeCell ref="X55:AD55"/>
    <mergeCell ref="B72:AS72"/>
    <mergeCell ref="B74:E74"/>
    <mergeCell ref="F74:N74"/>
    <mergeCell ref="AH74:AK74"/>
    <mergeCell ref="AL74:AS74"/>
    <mergeCell ref="B76:E76"/>
    <mergeCell ref="F76:N76"/>
    <mergeCell ref="AH76:AK76"/>
    <mergeCell ref="AL76:AS76"/>
    <mergeCell ref="AH73:AS73"/>
  </mergeCells>
  <conditionalFormatting sqref="G83:L83">
    <cfRule type="containsBlanks" dxfId="692" priority="24">
      <formula>LEN(TRIM(G83))=0</formula>
    </cfRule>
  </conditionalFormatting>
  <conditionalFormatting sqref="G85:L85">
    <cfRule type="containsBlanks" dxfId="691" priority="20">
      <formula>LEN(TRIM(G85))=0</formula>
    </cfRule>
  </conditionalFormatting>
  <conditionalFormatting sqref="G87:L87">
    <cfRule type="containsBlanks" dxfId="690" priority="18">
      <formula>LEN(TRIM(G87))=0</formula>
    </cfRule>
  </conditionalFormatting>
  <conditionalFormatting sqref="G89:L89">
    <cfRule type="containsBlanks" dxfId="689" priority="16">
      <formula>LEN(TRIM(G89))=0</formula>
    </cfRule>
  </conditionalFormatting>
  <conditionalFormatting sqref="G91:L91">
    <cfRule type="containsBlanks" dxfId="688" priority="12">
      <formula>LEN(TRIM(G91))=0</formula>
    </cfRule>
  </conditionalFormatting>
  <conditionalFormatting sqref="I15 I17">
    <cfRule type="containsBlanks" dxfId="687" priority="137">
      <formula>LEN(TRIM(I15))=0</formula>
    </cfRule>
  </conditionalFormatting>
  <conditionalFormatting sqref="I9:O9">
    <cfRule type="expression" dxfId="686" priority="33">
      <formula>$I$9=0</formula>
    </cfRule>
  </conditionalFormatting>
  <conditionalFormatting sqref="I53:O53">
    <cfRule type="containsBlanks" dxfId="685" priority="49">
      <formula>LEN(TRIM(I53))=0</formula>
    </cfRule>
  </conditionalFormatting>
  <conditionalFormatting sqref="I55:O55">
    <cfRule type="containsBlanks" dxfId="684" priority="46">
      <formula>LEN(TRIM(I55))=0</formula>
    </cfRule>
  </conditionalFormatting>
  <conditionalFormatting sqref="I13:Q13">
    <cfRule type="cellIs" dxfId="683" priority="115" operator="equal">
      <formula>0</formula>
    </cfRule>
  </conditionalFormatting>
  <conditionalFormatting sqref="I11:AS11">
    <cfRule type="cellIs" dxfId="682" priority="112" operator="equal">
      <formula>0</formula>
    </cfRule>
  </conditionalFormatting>
  <conditionalFormatting sqref="I22:AS22">
    <cfRule type="cellIs" dxfId="681" priority="134" operator="equal">
      <formula>0</formula>
    </cfRule>
  </conditionalFormatting>
  <conditionalFormatting sqref="P59:V59">
    <cfRule type="containsBlanks" dxfId="680" priority="44">
      <formula>LEN(TRIM(P59))=0</formula>
    </cfRule>
  </conditionalFormatting>
  <conditionalFormatting sqref="P61:V61">
    <cfRule type="containsBlanks" dxfId="679" priority="42">
      <formula>LEN(TRIM(P61))=0</formula>
    </cfRule>
  </conditionalFormatting>
  <conditionalFormatting sqref="P63:V63">
    <cfRule type="containsBlanks" dxfId="678" priority="40">
      <formula>LEN(TRIM(P63))=0</formula>
    </cfRule>
  </conditionalFormatting>
  <conditionalFormatting sqref="P67:V67">
    <cfRule type="containsBlanks" dxfId="677" priority="39">
      <formula>LEN(TRIM(P67))=0</formula>
    </cfRule>
  </conditionalFormatting>
  <conditionalFormatting sqref="P69:V69">
    <cfRule type="containsBlanks" dxfId="676" priority="37">
      <formula>LEN(TRIM(P69))=0</formula>
    </cfRule>
  </conditionalFormatting>
  <conditionalFormatting sqref="U9">
    <cfRule type="expression" dxfId="675" priority="356">
      <formula>$U$9=0</formula>
    </cfRule>
  </conditionalFormatting>
  <conditionalFormatting sqref="X15">
    <cfRule type="containsBlanks" dxfId="674" priority="139">
      <formula>LEN(TRIM(X15))=0</formula>
    </cfRule>
  </conditionalFormatting>
  <conditionalFormatting sqref="X53:AD53">
    <cfRule type="containsBlanks" dxfId="673" priority="48">
      <formula>LEN(TRIM(X53))=0</formula>
    </cfRule>
  </conditionalFormatting>
  <conditionalFormatting sqref="X55:AD55">
    <cfRule type="containsBlanks" dxfId="672" priority="45">
      <formula>LEN(TRIM(X55))=0</formula>
    </cfRule>
  </conditionalFormatting>
  <conditionalFormatting sqref="AF15:AK15">
    <cfRule type="containsText" dxfId="671" priority="30" operator="containsText" text="Data última junção:">
      <formula>NOT(ISERROR(SEARCH("Data última junção:",AF15)))</formula>
    </cfRule>
  </conditionalFormatting>
  <conditionalFormatting sqref="AF17:AK17">
    <cfRule type="containsText" dxfId="670" priority="106" operator="containsText" text="Data última junção:">
      <formula>NOT(ISERROR(SEARCH("Data última junção:",AF17)))</formula>
    </cfRule>
  </conditionalFormatting>
  <conditionalFormatting sqref="AL4:AS4">
    <cfRule type="cellIs" dxfId="669" priority="136" operator="equal">
      <formula>0</formula>
    </cfRule>
  </conditionalFormatting>
  <conditionalFormatting sqref="AL6:AS6">
    <cfRule type="cellIs" dxfId="668" priority="108" operator="equal">
      <formula>0</formula>
    </cfRule>
  </conditionalFormatting>
  <conditionalFormatting sqref="AL9:AS9">
    <cfRule type="containsBlanks" dxfId="667" priority="4">
      <formula>LEN(TRIM(AL9))=0</formula>
    </cfRule>
  </conditionalFormatting>
  <conditionalFormatting sqref="AL15:AS15">
    <cfRule type="expression" dxfId="666" priority="29">
      <formula>$AF$15="Data última junção:"</formula>
    </cfRule>
  </conditionalFormatting>
  <conditionalFormatting sqref="AL74:AS74">
    <cfRule type="cellIs" dxfId="665" priority="1" operator="equal">
      <formula>0</formula>
    </cfRule>
  </conditionalFormatting>
  <conditionalFormatting sqref="AL76:AS76">
    <cfRule type="cellIs" dxfId="664" priority="2" operator="equal">
      <formula>0</formula>
    </cfRule>
  </conditionalFormatting>
  <conditionalFormatting sqref="AM53:AS53">
    <cfRule type="containsBlanks" dxfId="663" priority="47">
      <formula>LEN(TRIM(AM53))=0</formula>
    </cfRule>
  </conditionalFormatting>
  <conditionalFormatting sqref="AM59:AS59">
    <cfRule type="containsBlanks" dxfId="662" priority="43">
      <formula>LEN(TRIM(AM59))=0</formula>
    </cfRule>
  </conditionalFormatting>
  <conditionalFormatting sqref="AM61:AS61">
    <cfRule type="containsBlanks" dxfId="661" priority="41">
      <formula>LEN(TRIM(AM61))=0</formula>
    </cfRule>
  </conditionalFormatting>
  <conditionalFormatting sqref="AM67:AS67">
    <cfRule type="containsBlanks" dxfId="660" priority="140">
      <formula>LEN(TRIM(AM67))=0</formula>
    </cfRule>
  </conditionalFormatting>
  <conditionalFormatting sqref="AM69:AS69">
    <cfRule type="containsBlanks" dxfId="659" priority="36">
      <formula>LEN(TRIM(AM69))=0</formula>
    </cfRule>
  </conditionalFormatting>
  <conditionalFormatting sqref="AN83:AS83">
    <cfRule type="containsBlanks" dxfId="658" priority="21">
      <formula>LEN(TRIM(AN83))=0</formula>
    </cfRule>
  </conditionalFormatting>
  <conditionalFormatting sqref="AN85:AS85">
    <cfRule type="containsBlanks" dxfId="657" priority="19">
      <formula>LEN(TRIM(AN85))=0</formula>
    </cfRule>
  </conditionalFormatting>
  <conditionalFormatting sqref="AN87:AS87">
    <cfRule type="containsBlanks" dxfId="656" priority="17">
      <formula>LEN(TRIM(AN87))=0</formula>
    </cfRule>
  </conditionalFormatting>
  <conditionalFormatting sqref="AN89:AS89">
    <cfRule type="containsBlanks" dxfId="655" priority="15">
      <formula>LEN(TRIM(AN89))=0</formula>
    </cfRule>
  </conditionalFormatting>
  <conditionalFormatting sqref="AN91:AS91">
    <cfRule type="containsBlanks" dxfId="654" priority="11">
      <formula>LEN(TRIM(AN91))=0</formula>
    </cfRule>
  </conditionalFormatting>
  <conditionalFormatting sqref="AV30">
    <cfRule type="cellIs" dxfId="653" priority="78" operator="equal">
      <formula>0</formula>
    </cfRule>
    <cfRule type="cellIs" dxfId="652" priority="77" operator="notEqual">
      <formula>0</formula>
    </cfRule>
  </conditionalFormatting>
  <conditionalFormatting sqref="AV37">
    <cfRule type="cellIs" dxfId="651" priority="75" operator="notEqual">
      <formula>0</formula>
    </cfRule>
    <cfRule type="cellIs" dxfId="650" priority="76" operator="equal">
      <formula>0</formula>
    </cfRule>
  </conditionalFormatting>
  <conditionalFormatting sqref="AV39">
    <cfRule type="cellIs" dxfId="649" priority="74" operator="equal">
      <formula>0</formula>
    </cfRule>
    <cfRule type="cellIs" dxfId="648" priority="73" operator="notEqual">
      <formula>0</formula>
    </cfRule>
  </conditionalFormatting>
  <conditionalFormatting sqref="AV41">
    <cfRule type="cellIs" dxfId="647" priority="71" operator="notEqual">
      <formula>0</formula>
    </cfRule>
    <cfRule type="cellIs" dxfId="646" priority="72" operator="equal">
      <formula>0</formula>
    </cfRule>
  </conditionalFormatting>
  <conditionalFormatting sqref="AV43">
    <cfRule type="cellIs" dxfId="645" priority="70" operator="equal">
      <formula>0</formula>
    </cfRule>
    <cfRule type="cellIs" dxfId="644" priority="69" operator="notEqual">
      <formula>0</formula>
    </cfRule>
  </conditionalFormatting>
  <conditionalFormatting sqref="AV47">
    <cfRule type="cellIs" dxfId="643" priority="86" operator="notEqual">
      <formula>0</formula>
    </cfRule>
    <cfRule type="cellIs" dxfId="642" priority="87" operator="equal">
      <formula>0</formula>
    </cfRule>
  </conditionalFormatting>
  <printOptions horizontalCentered="1"/>
  <pageMargins left="0.94488188976377963" right="0.70866141732283472" top="1.4173228346456694" bottom="0.74803149606299213" header="0.31496062992125984" footer="0.39370078740157483"/>
  <pageSetup paperSize="9" scale="70" orientation="portrait" r:id="rId1"/>
  <headerFooter>
    <oddHeader>&amp;L&amp;G&amp;C&amp;"Segoe UI,Normal"&amp;8
&amp;7
&amp;16&amp;K1B2A57Fundo de Reabilitação e Conservação Patrimonial&amp;6&amp;K1B2A57
&amp;16&amp;K01+009Parecer Técnico de Candidatura&amp;R&amp;G</oddHeader>
    <oddFooter>&amp;R&amp;"Roboto,Negrito"&amp;9&amp;P&amp;"Roboto,Normal" | &amp;N</oddFooter>
  </headerFooter>
  <rowBreaks count="1" manualBreakCount="1">
    <brk id="71" max="45" man="1"/>
  </rowBreaks>
  <legacyDrawingHF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2A9F5A92-ABFA-4F0A-B706-12242CB50C27}">
          <x14:formula1>
            <xm:f>suporte!$B$8:$B$9</xm:f>
          </x14:formula1>
          <xm:sqref>X15:AD15</xm:sqref>
        </x14:dataValidation>
        <x14:dataValidation type="list" allowBlank="1" showInputMessage="1" showErrorMessage="1" xr:uid="{BB773F59-B845-427D-8FAE-23BA319E6FA5}">
          <x14:formula1>
            <xm:f>suporte!$F$8:$F$22</xm:f>
          </x14:formula1>
          <xm:sqref>I17:O17</xm:sqref>
        </x14:dataValidation>
        <x14:dataValidation type="list" allowBlank="1" showInputMessage="1" showErrorMessage="1" xr:uid="{4A6B9CE8-DF80-4C7E-9B2E-B6096100E449}">
          <x14:formula1>
            <xm:f>suporte!$E$16:$E$18</xm:f>
          </x14:formula1>
          <xm:sqref>P63:V63</xm:sqref>
        </x14:dataValidation>
        <x14:dataValidation type="list" allowBlank="1" showInputMessage="1" showErrorMessage="1" xr:uid="{A0B1261D-748D-4175-98CD-E32742B71C2C}">
          <x14:formula1>
            <xm:f>suporte!$B$16:$B$19</xm:f>
          </x14:formula1>
          <xm:sqref>I53:O53 X53:AD53 AM53:AS53 I55:O55 X55:AD55 P59:V59 AM59:AS59 P61:V61 AM61:AS61 P67:V67 AM67:AS67 P69:V69 AM69:AS69</xm:sqref>
        </x14:dataValidation>
        <x14:dataValidation type="list" allowBlank="1" showInputMessage="1" showErrorMessage="1" xr:uid="{7C407AEE-AE3C-48B0-AD25-FB8DC2AAF6DB}">
          <x14:formula1>
            <xm:f>suporte!$F$8:$F$23</xm:f>
          </x14:formula1>
          <xm:sqref>AN83:AS83 AN85:AS85 AN87:AS87 AN89:AS89 AN91:AS91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E2E4C-3B08-4AC7-A9CA-80ED487A470D}">
  <dimension ref="B1:AY125"/>
  <sheetViews>
    <sheetView showGridLines="0" zoomScaleNormal="100" workbookViewId="0">
      <selection activeCell="AL4" sqref="AL4:AS4"/>
    </sheetView>
  </sheetViews>
  <sheetFormatPr defaultColWidth="8" defaultRowHeight="16.2" x14ac:dyDescent="0.4"/>
  <cols>
    <col min="1" max="1" width="1.08984375" style="3" customWidth="1"/>
    <col min="2" max="45" width="2.1796875" style="3" customWidth="1"/>
    <col min="46" max="46" width="1.08984375" style="3" customWidth="1"/>
    <col min="47" max="47" width="8" style="3"/>
    <col min="48" max="48" width="9.6328125" style="3" bestFit="1" customWidth="1"/>
    <col min="49" max="49" width="1.453125" style="3" customWidth="1"/>
    <col min="50" max="50" width="19" style="3" bestFit="1" customWidth="1"/>
    <col min="51" max="16384" width="8" style="3"/>
  </cols>
  <sheetData>
    <row r="1" spans="2:49" ht="37.5" customHeight="1" x14ac:dyDescent="0.4">
      <c r="B1" s="260"/>
      <c r="C1" s="260"/>
      <c r="D1" s="260"/>
      <c r="E1" s="260"/>
      <c r="F1" s="260"/>
      <c r="G1" s="260"/>
      <c r="H1" s="260"/>
      <c r="I1" s="260"/>
      <c r="J1" s="260"/>
      <c r="K1" s="260"/>
      <c r="L1" s="260"/>
      <c r="M1" s="260"/>
      <c r="N1" s="260"/>
      <c r="O1" s="260"/>
      <c r="P1" s="260"/>
      <c r="Q1" s="260"/>
      <c r="R1" s="260"/>
      <c r="S1" s="260"/>
      <c r="T1" s="260"/>
      <c r="U1" s="260"/>
      <c r="V1" s="260"/>
      <c r="W1" s="260"/>
      <c r="X1" s="260"/>
      <c r="Y1" s="260"/>
      <c r="Z1" s="260"/>
      <c r="AA1" s="260"/>
      <c r="AB1" s="260"/>
      <c r="AC1" s="260"/>
      <c r="AD1" s="260"/>
      <c r="AE1" s="260"/>
      <c r="AF1" s="260"/>
      <c r="AG1" s="260"/>
      <c r="AH1" s="260"/>
      <c r="AI1" s="260"/>
      <c r="AJ1" s="260"/>
      <c r="AK1" s="260"/>
      <c r="AL1" s="260"/>
      <c r="AM1" s="260"/>
      <c r="AN1" s="260"/>
      <c r="AO1" s="260"/>
      <c r="AP1" s="260"/>
      <c r="AQ1" s="260"/>
      <c r="AR1" s="260"/>
      <c r="AS1" s="260"/>
      <c r="AT1" s="89"/>
      <c r="AU1" s="89"/>
      <c r="AV1" s="89"/>
      <c r="AW1" s="89"/>
    </row>
    <row r="2" spans="2:49" ht="11.25" customHeight="1" x14ac:dyDescent="0.4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89"/>
      <c r="AU2" s="89"/>
      <c r="AV2" s="4"/>
      <c r="AW2" s="4"/>
    </row>
    <row r="3" spans="2:49" ht="15" customHeight="1" x14ac:dyDescent="0.4"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89"/>
      <c r="AB3" s="89"/>
      <c r="AC3" s="89"/>
      <c r="AD3" s="89"/>
      <c r="AE3" s="89"/>
      <c r="AF3" s="89"/>
      <c r="AG3" s="89"/>
      <c r="AH3" s="237" t="s">
        <v>64</v>
      </c>
      <c r="AI3" s="237"/>
      <c r="AJ3" s="237"/>
      <c r="AK3" s="237"/>
      <c r="AL3" s="237"/>
      <c r="AM3" s="237"/>
      <c r="AN3" s="237"/>
      <c r="AO3" s="237"/>
      <c r="AP3" s="237"/>
      <c r="AQ3" s="237"/>
      <c r="AR3" s="237"/>
      <c r="AS3" s="237"/>
      <c r="AT3" s="89"/>
      <c r="AU3" s="89"/>
      <c r="AV3" s="4"/>
      <c r="AW3" s="4"/>
    </row>
    <row r="4" spans="2:49" ht="18.75" customHeight="1" x14ac:dyDescent="0.4">
      <c r="B4" s="238"/>
      <c r="C4" s="238"/>
      <c r="D4" s="238"/>
      <c r="E4" s="238"/>
      <c r="F4" s="239"/>
      <c r="G4" s="239"/>
      <c r="H4" s="239"/>
      <c r="I4" s="239"/>
      <c r="J4" s="239"/>
      <c r="K4" s="239"/>
      <c r="L4" s="239"/>
      <c r="M4" s="239"/>
      <c r="N4" s="23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223" t="s">
        <v>1</v>
      </c>
      <c r="AI4" s="223"/>
      <c r="AJ4" s="223"/>
      <c r="AK4" s="223"/>
      <c r="AL4" s="279"/>
      <c r="AM4" s="279"/>
      <c r="AN4" s="279"/>
      <c r="AO4" s="279"/>
      <c r="AP4" s="279"/>
      <c r="AQ4" s="279"/>
      <c r="AR4" s="279"/>
      <c r="AS4" s="279"/>
      <c r="AT4" s="8"/>
      <c r="AU4" s="89"/>
      <c r="AV4" s="4"/>
      <c r="AW4" s="4"/>
    </row>
    <row r="5" spans="2:49" ht="3.75" customHeight="1" x14ac:dyDescent="0.4"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89"/>
      <c r="AV5" s="89"/>
      <c r="AW5" s="89"/>
    </row>
    <row r="6" spans="2:49" ht="18.75" customHeight="1" x14ac:dyDescent="0.4">
      <c r="B6" s="238"/>
      <c r="C6" s="238"/>
      <c r="D6" s="238"/>
      <c r="E6" s="238"/>
      <c r="F6" s="239"/>
      <c r="G6" s="239"/>
      <c r="H6" s="239"/>
      <c r="I6" s="239"/>
      <c r="J6" s="239"/>
      <c r="K6" s="239"/>
      <c r="L6" s="239"/>
      <c r="M6" s="239"/>
      <c r="N6" s="239"/>
      <c r="O6" s="89"/>
      <c r="P6" s="89"/>
      <c r="Q6" s="89"/>
      <c r="R6" s="89"/>
      <c r="S6" s="89"/>
      <c r="T6" s="89"/>
      <c r="U6" s="89"/>
      <c r="V6" s="89"/>
      <c r="W6" s="89"/>
      <c r="X6" s="89"/>
      <c r="Y6" s="89"/>
      <c r="Z6" s="89"/>
      <c r="AA6" s="89"/>
      <c r="AB6" s="89"/>
      <c r="AC6" s="89"/>
      <c r="AD6" s="89"/>
      <c r="AE6" s="89"/>
      <c r="AF6" s="89"/>
      <c r="AG6" s="89"/>
      <c r="AH6" s="223" t="s">
        <v>2</v>
      </c>
      <c r="AI6" s="223"/>
      <c r="AJ6" s="223"/>
      <c r="AK6" s="223"/>
      <c r="AL6" s="261">
        <f>'Formulário Candidatura'!AL4</f>
        <v>0</v>
      </c>
      <c r="AM6" s="261"/>
      <c r="AN6" s="261"/>
      <c r="AO6" s="261"/>
      <c r="AP6" s="261"/>
      <c r="AQ6" s="261"/>
      <c r="AR6" s="261"/>
      <c r="AS6" s="261"/>
      <c r="AT6" s="8"/>
      <c r="AU6" s="89"/>
      <c r="AV6" s="89"/>
      <c r="AW6" s="89"/>
    </row>
    <row r="7" spans="2:49" ht="15" customHeight="1" x14ac:dyDescent="0.4">
      <c r="B7" s="292" t="s">
        <v>65</v>
      </c>
      <c r="C7" s="292"/>
      <c r="D7" s="292"/>
      <c r="E7" s="292"/>
      <c r="F7" s="292"/>
      <c r="G7" s="292"/>
      <c r="H7" s="292"/>
      <c r="I7" s="292"/>
      <c r="J7" s="292"/>
      <c r="K7" s="292"/>
      <c r="L7" s="292"/>
      <c r="M7" s="292"/>
      <c r="N7" s="292"/>
      <c r="O7" s="292"/>
      <c r="P7" s="292"/>
      <c r="Q7" s="292"/>
      <c r="R7" s="292"/>
      <c r="S7" s="292"/>
      <c r="T7" s="292"/>
      <c r="U7" s="292"/>
      <c r="V7" s="292"/>
      <c r="W7" s="292"/>
      <c r="X7" s="292"/>
      <c r="Y7" s="292"/>
      <c r="Z7" s="292"/>
      <c r="AA7" s="292"/>
      <c r="AB7" s="292"/>
      <c r="AC7" s="292"/>
      <c r="AD7" s="292"/>
      <c r="AE7" s="292"/>
      <c r="AF7" s="292"/>
      <c r="AG7" s="292"/>
      <c r="AH7" s="292"/>
      <c r="AI7" s="292"/>
      <c r="AJ7" s="292"/>
      <c r="AK7" s="292"/>
      <c r="AL7" s="292"/>
      <c r="AM7" s="292"/>
      <c r="AN7" s="292"/>
      <c r="AO7" s="292"/>
      <c r="AP7" s="292"/>
      <c r="AQ7" s="292"/>
      <c r="AR7" s="292"/>
      <c r="AS7" s="292"/>
      <c r="AT7" s="8"/>
      <c r="AU7" s="89"/>
      <c r="AV7" s="4"/>
      <c r="AW7" s="4"/>
    </row>
    <row r="8" spans="2:49" ht="30" customHeight="1" x14ac:dyDescent="0.45">
      <c r="B8" s="153" t="s">
        <v>4</v>
      </c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91"/>
      <c r="AI8" s="91"/>
      <c r="AJ8" s="91"/>
      <c r="AK8" s="91"/>
      <c r="AL8" s="91"/>
      <c r="AM8" s="91"/>
      <c r="AN8" s="91"/>
      <c r="AO8" s="91"/>
      <c r="AP8" s="91"/>
      <c r="AQ8" s="91"/>
      <c r="AR8" s="91"/>
      <c r="AS8" s="91"/>
      <c r="AT8" s="31"/>
      <c r="AU8" s="89"/>
      <c r="AV8" s="89"/>
      <c r="AW8" s="89"/>
    </row>
    <row r="9" spans="2:49" ht="3.75" customHeight="1" x14ac:dyDescent="0.4">
      <c r="B9" s="154"/>
      <c r="C9" s="154"/>
      <c r="D9" s="154"/>
      <c r="E9" s="154"/>
      <c r="F9" s="154"/>
      <c r="G9" s="154"/>
      <c r="H9" s="154"/>
      <c r="I9" s="154"/>
      <c r="J9" s="154"/>
      <c r="K9" s="154"/>
      <c r="L9" s="154"/>
      <c r="M9" s="154"/>
      <c r="N9" s="154"/>
      <c r="O9" s="154"/>
      <c r="P9" s="154"/>
      <c r="Q9" s="154"/>
      <c r="R9" s="154"/>
      <c r="S9" s="154"/>
      <c r="T9" s="154"/>
      <c r="U9" s="154"/>
      <c r="V9" s="154"/>
      <c r="W9" s="154"/>
      <c r="X9" s="154"/>
      <c r="Y9" s="154"/>
      <c r="Z9" s="154"/>
      <c r="AA9" s="154"/>
      <c r="AB9" s="154"/>
      <c r="AC9" s="154"/>
      <c r="AD9" s="154"/>
      <c r="AE9" s="154"/>
      <c r="AF9" s="154"/>
      <c r="AG9" s="154"/>
      <c r="AH9" s="154"/>
      <c r="AI9" s="154"/>
      <c r="AJ9" s="154"/>
      <c r="AK9" s="154"/>
      <c r="AL9" s="154"/>
      <c r="AM9" s="154"/>
      <c r="AN9" s="154"/>
      <c r="AO9" s="154"/>
      <c r="AP9" s="154"/>
      <c r="AQ9" s="154"/>
      <c r="AR9" s="154"/>
      <c r="AS9" s="154"/>
      <c r="AT9" s="31"/>
      <c r="AU9" s="89"/>
      <c r="AV9" s="89"/>
      <c r="AW9" s="89"/>
    </row>
    <row r="10" spans="2:49" ht="18.75" customHeight="1" x14ac:dyDescent="0.45">
      <c r="B10" s="223" t="s">
        <v>5</v>
      </c>
      <c r="C10" s="223"/>
      <c r="D10" s="223"/>
      <c r="E10" s="223"/>
      <c r="F10" s="223"/>
      <c r="G10" s="223"/>
      <c r="H10" s="223"/>
      <c r="I10" s="293"/>
      <c r="J10" s="293"/>
      <c r="K10" s="293"/>
      <c r="L10" s="293"/>
      <c r="M10" s="293"/>
      <c r="N10" s="293"/>
      <c r="O10" s="293"/>
      <c r="P10" s="89"/>
      <c r="Q10" s="223" t="s">
        <v>6</v>
      </c>
      <c r="R10" s="223"/>
      <c r="S10" s="223"/>
      <c r="T10" s="223"/>
      <c r="U10" s="227"/>
      <c r="V10" s="227"/>
      <c r="W10" s="227"/>
      <c r="X10" s="227"/>
      <c r="Y10" s="227"/>
      <c r="Z10" s="227"/>
      <c r="AA10" s="227"/>
      <c r="AB10" s="227"/>
      <c r="AC10" s="227"/>
      <c r="AD10" s="227"/>
      <c r="AE10" s="25"/>
      <c r="AF10" s="223" t="s">
        <v>7</v>
      </c>
      <c r="AG10" s="223"/>
      <c r="AH10" s="223"/>
      <c r="AI10" s="223"/>
      <c r="AJ10" s="223"/>
      <c r="AK10" s="223"/>
      <c r="AL10" s="227"/>
      <c r="AM10" s="227"/>
      <c r="AN10" s="227"/>
      <c r="AO10" s="227"/>
      <c r="AP10" s="227"/>
      <c r="AQ10" s="227"/>
      <c r="AR10" s="227"/>
      <c r="AS10" s="227"/>
      <c r="AT10" s="6"/>
      <c r="AU10" s="89"/>
      <c r="AV10" s="89"/>
      <c r="AW10" s="89"/>
    </row>
    <row r="11" spans="2:49" ht="3.75" customHeight="1" x14ac:dyDescent="0.4"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89"/>
      <c r="AV11" s="89"/>
      <c r="AW11" s="89"/>
    </row>
    <row r="12" spans="2:49" ht="18.75" customHeight="1" x14ac:dyDescent="0.4">
      <c r="B12" s="223" t="s">
        <v>8</v>
      </c>
      <c r="C12" s="223"/>
      <c r="D12" s="223"/>
      <c r="E12" s="223"/>
      <c r="F12" s="223"/>
      <c r="G12" s="223"/>
      <c r="H12" s="223"/>
      <c r="I12" s="249">
        <f>'Formulário Candidatura'!I11</f>
        <v>0</v>
      </c>
      <c r="J12" s="249"/>
      <c r="K12" s="249"/>
      <c r="L12" s="249"/>
      <c r="M12" s="249"/>
      <c r="N12" s="249"/>
      <c r="O12" s="249"/>
      <c r="P12" s="249"/>
      <c r="Q12" s="249"/>
      <c r="R12" s="249"/>
      <c r="S12" s="249"/>
      <c r="T12" s="249"/>
      <c r="U12" s="249"/>
      <c r="V12" s="249"/>
      <c r="W12" s="249"/>
      <c r="X12" s="249"/>
      <c r="Y12" s="249"/>
      <c r="Z12" s="249"/>
      <c r="AA12" s="249"/>
      <c r="AB12" s="249"/>
      <c r="AC12" s="249"/>
      <c r="AD12" s="249"/>
      <c r="AE12" s="249"/>
      <c r="AF12" s="249"/>
      <c r="AG12" s="249"/>
      <c r="AH12" s="249"/>
      <c r="AI12" s="249"/>
      <c r="AJ12" s="249"/>
      <c r="AK12" s="249"/>
      <c r="AL12" s="249"/>
      <c r="AM12" s="249"/>
      <c r="AN12" s="249"/>
      <c r="AO12" s="249"/>
      <c r="AP12" s="249"/>
      <c r="AQ12" s="249"/>
      <c r="AR12" s="249"/>
      <c r="AS12" s="249"/>
      <c r="AT12" s="25"/>
      <c r="AU12" s="89"/>
      <c r="AV12" s="89"/>
      <c r="AW12" s="89"/>
    </row>
    <row r="13" spans="2:49" ht="3.75" customHeight="1" x14ac:dyDescent="0.4"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89"/>
      <c r="AV13" s="89"/>
      <c r="AW13" s="89"/>
    </row>
    <row r="14" spans="2:49" ht="18.75" customHeight="1" x14ac:dyDescent="0.4">
      <c r="B14" s="223" t="s">
        <v>9</v>
      </c>
      <c r="C14" s="223"/>
      <c r="D14" s="223"/>
      <c r="E14" s="223"/>
      <c r="F14" s="223"/>
      <c r="G14" s="223"/>
      <c r="H14" s="223"/>
      <c r="I14" s="110"/>
      <c r="J14" s="110"/>
      <c r="K14" s="110"/>
      <c r="L14" s="110"/>
      <c r="M14" s="110"/>
      <c r="N14" s="110"/>
      <c r="O14" s="110"/>
      <c r="P14" s="110"/>
      <c r="Q14" s="249" t="str">
        <f>'Formulário Candidatura'!I14</f>
        <v>RC - Reabilitação e Conservação</v>
      </c>
      <c r="R14" s="249"/>
      <c r="S14" s="249"/>
      <c r="T14" s="249"/>
      <c r="U14" s="249"/>
      <c r="V14" s="249"/>
      <c r="W14" s="249"/>
      <c r="X14" s="249"/>
      <c r="Y14" s="249"/>
      <c r="Z14" s="249"/>
      <c r="AA14" s="249"/>
      <c r="AB14" s="249"/>
      <c r="AC14" s="249"/>
      <c r="AD14" s="249"/>
      <c r="AE14" s="25"/>
      <c r="AF14" s="223" t="s">
        <v>66</v>
      </c>
      <c r="AG14" s="223"/>
      <c r="AH14" s="223"/>
      <c r="AI14" s="223"/>
      <c r="AJ14" s="223"/>
      <c r="AK14" s="223"/>
      <c r="AL14" s="249" t="str">
        <f>IF(Q14=suporte!B1,suporte!F5,IF(Q14=suporte!B2,suporte!F6,IF(Q14=suporte!B3,suporte!F7,"")))</f>
        <v>Anexo RC</v>
      </c>
      <c r="AM14" s="249"/>
      <c r="AN14" s="249"/>
      <c r="AO14" s="249"/>
      <c r="AP14" s="249"/>
      <c r="AQ14" s="249"/>
      <c r="AR14" s="249"/>
      <c r="AS14" s="249"/>
      <c r="AT14" s="6"/>
      <c r="AU14" s="89"/>
      <c r="AV14" s="89"/>
      <c r="AW14" s="89"/>
    </row>
    <row r="15" spans="2:49" ht="3.75" customHeight="1" x14ac:dyDescent="0.4">
      <c r="B15" s="6"/>
      <c r="C15" s="6"/>
      <c r="D15" s="6"/>
      <c r="E15" s="6"/>
      <c r="F15" s="6"/>
      <c r="G15" s="6"/>
      <c r="H15" s="6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25"/>
      <c r="AB15" s="6"/>
      <c r="AC15" s="6"/>
      <c r="AD15" s="6"/>
      <c r="AE15" s="6"/>
      <c r="AF15" s="6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6"/>
      <c r="AU15" s="89"/>
      <c r="AV15" s="89"/>
      <c r="AW15" s="89"/>
    </row>
    <row r="16" spans="2:49" ht="18.75" customHeight="1" x14ac:dyDescent="0.4">
      <c r="B16" s="223" t="s">
        <v>10</v>
      </c>
      <c r="C16" s="223"/>
      <c r="D16" s="223"/>
      <c r="E16" s="223"/>
      <c r="F16" s="223"/>
      <c r="G16" s="223"/>
      <c r="H16" s="223"/>
      <c r="I16" s="277"/>
      <c r="J16" s="277"/>
      <c r="K16" s="277"/>
      <c r="L16" s="277"/>
      <c r="M16" s="277"/>
      <c r="N16" s="277"/>
      <c r="O16" s="277"/>
      <c r="P16" s="89"/>
      <c r="Q16" s="223" t="s">
        <v>11</v>
      </c>
      <c r="R16" s="223"/>
      <c r="S16" s="223"/>
      <c r="T16" s="223"/>
      <c r="U16" s="223"/>
      <c r="V16" s="223"/>
      <c r="W16" s="223"/>
      <c r="X16" s="224"/>
      <c r="Y16" s="224"/>
      <c r="Z16" s="224"/>
      <c r="AA16" s="224"/>
      <c r="AB16" s="224"/>
      <c r="AC16" s="224"/>
      <c r="AD16" s="224"/>
      <c r="AE16" s="89"/>
      <c r="AF16" s="238" t="str">
        <f>IF(X16=suporte!B8,"Data última junção:","")</f>
        <v/>
      </c>
      <c r="AG16" s="238"/>
      <c r="AH16" s="238"/>
      <c r="AI16" s="238"/>
      <c r="AJ16" s="238"/>
      <c r="AK16" s="238"/>
      <c r="AL16" s="278"/>
      <c r="AM16" s="278"/>
      <c r="AN16" s="278"/>
      <c r="AO16" s="278"/>
      <c r="AP16" s="278"/>
      <c r="AQ16" s="278"/>
      <c r="AR16" s="278"/>
      <c r="AS16" s="278"/>
      <c r="AT16" s="6"/>
      <c r="AU16" s="89"/>
      <c r="AV16" s="89"/>
      <c r="AW16" s="89"/>
    </row>
    <row r="17" spans="2:49" ht="6" customHeight="1" x14ac:dyDescent="0.4">
      <c r="B17" s="89"/>
      <c r="C17" s="89"/>
      <c r="D17" s="89"/>
      <c r="E17" s="89"/>
      <c r="F17" s="89"/>
      <c r="G17" s="89"/>
      <c r="H17" s="89"/>
      <c r="I17" s="89"/>
      <c r="J17" s="89"/>
      <c r="K17" s="89"/>
      <c r="L17" s="89"/>
      <c r="M17" s="89"/>
      <c r="N17" s="89"/>
      <c r="O17" s="89"/>
      <c r="P17" s="89"/>
      <c r="Q17" s="89"/>
      <c r="R17" s="89"/>
      <c r="S17" s="89"/>
      <c r="T17" s="89"/>
      <c r="U17" s="89"/>
      <c r="V17" s="89"/>
      <c r="W17" s="89"/>
      <c r="X17" s="89"/>
      <c r="Y17" s="89"/>
      <c r="Z17" s="89"/>
      <c r="AA17" s="89"/>
      <c r="AB17" s="89"/>
      <c r="AC17" s="89"/>
      <c r="AD17" s="89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  <c r="AP17" s="89"/>
      <c r="AQ17" s="89"/>
      <c r="AR17" s="89"/>
      <c r="AS17" s="89"/>
      <c r="AT17" s="89"/>
      <c r="AU17" s="89"/>
      <c r="AV17" s="89"/>
      <c r="AW17" s="89"/>
    </row>
    <row r="18" spans="2:49" ht="30" customHeight="1" x14ac:dyDescent="0.45">
      <c r="B18" s="153" t="s">
        <v>13</v>
      </c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89"/>
      <c r="AV18" s="89"/>
      <c r="AW18" s="89"/>
    </row>
    <row r="19" spans="2:49" ht="6" customHeight="1" x14ac:dyDescent="0.4">
      <c r="B19" s="154"/>
      <c r="C19" s="154"/>
      <c r="D19" s="154"/>
      <c r="E19" s="154"/>
      <c r="F19" s="154"/>
      <c r="G19" s="154"/>
      <c r="H19" s="154"/>
      <c r="I19" s="154"/>
      <c r="J19" s="154"/>
      <c r="K19" s="154"/>
      <c r="L19" s="154"/>
      <c r="M19" s="154"/>
      <c r="N19" s="154"/>
      <c r="O19" s="154"/>
      <c r="P19" s="154"/>
      <c r="Q19" s="154"/>
      <c r="R19" s="154"/>
      <c r="S19" s="154"/>
      <c r="T19" s="154"/>
      <c r="U19" s="154"/>
      <c r="V19" s="154"/>
      <c r="W19" s="154"/>
      <c r="X19" s="154"/>
      <c r="Y19" s="154"/>
      <c r="Z19" s="154"/>
      <c r="AA19" s="154"/>
      <c r="AB19" s="154"/>
      <c r="AC19" s="154"/>
      <c r="AD19" s="154"/>
      <c r="AE19" s="154"/>
      <c r="AF19" s="154"/>
      <c r="AG19" s="154"/>
      <c r="AH19" s="154"/>
      <c r="AI19" s="154"/>
      <c r="AJ19" s="154"/>
      <c r="AK19" s="154"/>
      <c r="AL19" s="154"/>
      <c r="AM19" s="154"/>
      <c r="AN19" s="154"/>
      <c r="AO19" s="154"/>
      <c r="AP19" s="154"/>
      <c r="AQ19" s="154"/>
      <c r="AR19" s="154"/>
      <c r="AS19" s="154"/>
      <c r="AT19" s="31"/>
      <c r="AU19" s="89"/>
      <c r="AV19" s="89"/>
      <c r="AW19" s="89"/>
    </row>
    <row r="20" spans="2:49" ht="22.5" customHeight="1" x14ac:dyDescent="0.4">
      <c r="B20" s="231" t="s">
        <v>14</v>
      </c>
      <c r="C20" s="231"/>
      <c r="D20" s="231"/>
      <c r="E20" s="231"/>
      <c r="F20" s="231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60"/>
      <c r="AU20" s="89"/>
      <c r="AV20" s="89"/>
      <c r="AW20" s="89"/>
    </row>
    <row r="21" spans="2:49" ht="18.75" customHeight="1" x14ac:dyDescent="0.4">
      <c r="B21" s="223" t="s">
        <v>15</v>
      </c>
      <c r="C21" s="223"/>
      <c r="D21" s="223"/>
      <c r="E21" s="223"/>
      <c r="F21" s="223"/>
      <c r="G21" s="223"/>
      <c r="H21" s="223"/>
      <c r="I21" s="249">
        <f>'Formulário Candidatura'!I32</f>
        <v>0</v>
      </c>
      <c r="J21" s="249"/>
      <c r="K21" s="249"/>
      <c r="L21" s="249"/>
      <c r="M21" s="249"/>
      <c r="N21" s="249"/>
      <c r="O21" s="249"/>
      <c r="P21" s="249"/>
      <c r="Q21" s="249"/>
      <c r="R21" s="249"/>
      <c r="S21" s="249"/>
      <c r="T21" s="249"/>
      <c r="U21" s="249"/>
      <c r="V21" s="249"/>
      <c r="W21" s="249"/>
      <c r="X21" s="249"/>
      <c r="Y21" s="249"/>
      <c r="Z21" s="249"/>
      <c r="AA21" s="249"/>
      <c r="AB21" s="249"/>
      <c r="AC21" s="249"/>
      <c r="AD21" s="249"/>
      <c r="AE21" s="249"/>
      <c r="AF21" s="249"/>
      <c r="AG21" s="249"/>
      <c r="AH21" s="249"/>
      <c r="AI21" s="249"/>
      <c r="AJ21" s="249"/>
      <c r="AK21" s="249"/>
      <c r="AL21" s="249"/>
      <c r="AM21" s="249"/>
      <c r="AN21" s="249"/>
      <c r="AO21" s="249"/>
      <c r="AP21" s="249"/>
      <c r="AQ21" s="249"/>
      <c r="AR21" s="249"/>
      <c r="AS21" s="249"/>
      <c r="AT21" s="60"/>
      <c r="AU21" s="89"/>
      <c r="AV21" s="89"/>
      <c r="AW21" s="89"/>
    </row>
    <row r="22" spans="2:49" ht="3.75" customHeight="1" x14ac:dyDescent="0.4">
      <c r="B22" s="22"/>
      <c r="C22" s="22"/>
      <c r="D22" s="22"/>
      <c r="E22" s="22"/>
      <c r="F22" s="22"/>
      <c r="G22" s="22"/>
      <c r="H22" s="22"/>
      <c r="I22" s="22"/>
      <c r="J22" s="22"/>
      <c r="K22" s="23"/>
      <c r="L22" s="23"/>
      <c r="M22" s="23"/>
      <c r="N22" s="23"/>
      <c r="O22" s="23"/>
      <c r="P22" s="24"/>
      <c r="Q22" s="22"/>
      <c r="R22" s="22"/>
      <c r="S22" s="22"/>
      <c r="T22" s="22"/>
      <c r="U22" s="22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60"/>
      <c r="AU22" s="89"/>
      <c r="AV22" s="4"/>
      <c r="AW22" s="4"/>
    </row>
    <row r="23" spans="2:49" ht="18.75" customHeight="1" x14ac:dyDescent="0.4">
      <c r="B23" s="294" t="s">
        <v>68</v>
      </c>
      <c r="C23" s="294"/>
      <c r="D23" s="294"/>
      <c r="E23" s="294"/>
      <c r="F23" s="295">
        <f>'Formulário Candidatura'!I34</f>
        <v>0</v>
      </c>
      <c r="G23" s="295"/>
      <c r="H23" s="295"/>
      <c r="I23" s="295"/>
      <c r="J23" s="295"/>
      <c r="K23" s="295"/>
      <c r="L23" s="295"/>
      <c r="M23" s="295"/>
      <c r="N23" s="295"/>
      <c r="O23" s="295"/>
      <c r="P23" s="89"/>
      <c r="Q23" s="223" t="s">
        <v>69</v>
      </c>
      <c r="R23" s="223"/>
      <c r="S23" s="223"/>
      <c r="T23" s="249">
        <f>'Formulário Candidatura'!V34</f>
        <v>0</v>
      </c>
      <c r="U23" s="249"/>
      <c r="V23" s="249"/>
      <c r="W23" s="249"/>
      <c r="X23" s="249"/>
      <c r="Y23" s="249"/>
      <c r="Z23" s="249"/>
      <c r="AA23" s="249"/>
      <c r="AB23" s="249"/>
      <c r="AC23" s="249"/>
      <c r="AD23" s="249"/>
      <c r="AE23" s="249"/>
      <c r="AF23" s="249"/>
      <c r="AG23" s="249"/>
      <c r="AH23" s="249"/>
      <c r="AI23" s="249"/>
      <c r="AJ23" s="249"/>
      <c r="AK23" s="249"/>
      <c r="AL23" s="249"/>
      <c r="AM23" s="249"/>
      <c r="AN23" s="249"/>
      <c r="AO23" s="249"/>
      <c r="AP23" s="249"/>
      <c r="AQ23" s="249"/>
      <c r="AR23" s="249"/>
      <c r="AS23" s="249"/>
      <c r="AT23" s="60"/>
      <c r="AU23" s="89"/>
      <c r="AV23" s="89"/>
      <c r="AW23" s="89"/>
    </row>
    <row r="24" spans="2:49" ht="3.75" customHeight="1" x14ac:dyDescent="0.4">
      <c r="B24" s="111"/>
      <c r="C24" s="111"/>
      <c r="D24" s="111"/>
      <c r="E24" s="111"/>
      <c r="F24" s="111"/>
      <c r="G24" s="111"/>
      <c r="H24" s="111"/>
      <c r="I24" s="111"/>
      <c r="J24" s="111"/>
      <c r="K24" s="112"/>
      <c r="L24" s="23"/>
      <c r="M24" s="23"/>
      <c r="N24" s="23"/>
      <c r="O24" s="23"/>
      <c r="P24" s="18"/>
      <c r="Q24" s="22"/>
      <c r="R24" s="22"/>
      <c r="S24" s="22"/>
      <c r="T24" s="22"/>
      <c r="U24" s="22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60"/>
      <c r="AU24" s="89"/>
      <c r="AV24" s="4"/>
      <c r="AW24" s="4"/>
    </row>
    <row r="25" spans="2:49" ht="18.75" customHeight="1" x14ac:dyDescent="0.4">
      <c r="B25" s="223" t="s">
        <v>70</v>
      </c>
      <c r="C25" s="223"/>
      <c r="D25" s="223"/>
      <c r="E25" s="223"/>
      <c r="F25" s="249">
        <f>'Formulário Candidatura'!I46</f>
        <v>0</v>
      </c>
      <c r="G25" s="249"/>
      <c r="H25" s="249"/>
      <c r="I25" s="249"/>
      <c r="J25" s="249"/>
      <c r="K25" s="249"/>
      <c r="L25" s="249"/>
      <c r="M25" s="249"/>
      <c r="N25" s="249"/>
      <c r="O25" s="249"/>
      <c r="P25" s="249"/>
      <c r="Q25" s="249"/>
      <c r="R25" s="249"/>
      <c r="S25" s="249"/>
      <c r="T25" s="249"/>
      <c r="U25" s="249"/>
      <c r="V25" s="249"/>
      <c r="W25" s="249"/>
      <c r="X25" s="249"/>
      <c r="Y25" s="249"/>
      <c r="Z25" s="249"/>
      <c r="AA25" s="249"/>
      <c r="AB25" s="249"/>
      <c r="AC25" s="249"/>
      <c r="AD25" s="249"/>
      <c r="AE25" s="249"/>
      <c r="AF25" s="249"/>
      <c r="AG25" s="249"/>
      <c r="AH25" s="249"/>
      <c r="AI25" s="249"/>
      <c r="AJ25" s="249"/>
      <c r="AK25" s="249"/>
      <c r="AL25" s="249"/>
      <c r="AM25" s="249"/>
      <c r="AN25" s="249"/>
      <c r="AO25" s="249"/>
      <c r="AP25" s="249"/>
      <c r="AQ25" s="249"/>
      <c r="AR25" s="249"/>
      <c r="AS25" s="249"/>
      <c r="AT25" s="60"/>
      <c r="AU25" s="89"/>
      <c r="AV25" s="89"/>
      <c r="AW25" s="89"/>
    </row>
    <row r="26" spans="2:49" ht="3.75" customHeight="1" x14ac:dyDescent="0.4">
      <c r="B26" s="111"/>
      <c r="C26" s="111"/>
      <c r="D26" s="111"/>
      <c r="E26" s="111"/>
      <c r="F26" s="6"/>
      <c r="G26" s="6"/>
      <c r="H26" s="6"/>
      <c r="I26" s="6"/>
      <c r="J26" s="6"/>
      <c r="K26" s="17"/>
      <c r="L26" s="17"/>
      <c r="M26" s="17"/>
      <c r="N26" s="17"/>
      <c r="O26" s="17"/>
      <c r="P26" s="18"/>
      <c r="Q26" s="6"/>
      <c r="R26" s="6"/>
      <c r="S26" s="6"/>
      <c r="T26" s="6"/>
      <c r="U26" s="6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60"/>
      <c r="AU26" s="89"/>
      <c r="AV26" s="4"/>
      <c r="AW26" s="4"/>
    </row>
    <row r="27" spans="2:49" ht="22.5" customHeight="1" x14ac:dyDescent="0.4">
      <c r="B27" s="231" t="s">
        <v>71</v>
      </c>
      <c r="C27" s="231"/>
      <c r="D27" s="231"/>
      <c r="E27" s="231"/>
      <c r="F27" s="231"/>
      <c r="G27" s="6"/>
      <c r="H27" s="6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60"/>
      <c r="AU27" s="89"/>
      <c r="AV27" s="89"/>
      <c r="AW27" s="89"/>
    </row>
    <row r="28" spans="2:49" ht="22.5" customHeight="1" x14ac:dyDescent="0.4">
      <c r="B28" s="223" t="s">
        <v>72</v>
      </c>
      <c r="C28" s="223"/>
      <c r="D28" s="223"/>
      <c r="E28" s="223"/>
      <c r="F28" s="223"/>
      <c r="G28" s="223"/>
      <c r="H28" s="249">
        <f>'Formulário Candidatura'!I49</f>
        <v>0</v>
      </c>
      <c r="I28" s="249"/>
      <c r="J28" s="249"/>
      <c r="K28" s="249"/>
      <c r="L28" s="249"/>
      <c r="M28" s="249"/>
      <c r="N28" s="249"/>
      <c r="O28" s="249"/>
      <c r="P28" s="249"/>
      <c r="Q28" s="249"/>
      <c r="R28" s="249"/>
      <c r="S28" s="249"/>
      <c r="T28" s="249"/>
      <c r="U28" s="249"/>
      <c r="V28" s="249"/>
      <c r="W28" s="249"/>
      <c r="X28" s="249"/>
      <c r="Y28" s="249"/>
      <c r="Z28" s="249"/>
      <c r="AA28" s="249"/>
      <c r="AB28" s="249"/>
      <c r="AC28" s="249"/>
      <c r="AD28" s="249"/>
      <c r="AE28" s="249"/>
      <c r="AF28" s="249"/>
      <c r="AG28" s="249"/>
      <c r="AH28" s="249"/>
      <c r="AI28" s="249"/>
      <c r="AJ28" s="249"/>
      <c r="AK28" s="249"/>
      <c r="AL28" s="249"/>
      <c r="AM28" s="249"/>
      <c r="AN28" s="249"/>
      <c r="AO28" s="249"/>
      <c r="AP28" s="249"/>
      <c r="AQ28" s="249"/>
      <c r="AR28" s="249"/>
      <c r="AS28" s="249"/>
      <c r="AT28" s="60"/>
      <c r="AU28" s="89"/>
      <c r="AV28" s="89"/>
      <c r="AW28" s="89"/>
    </row>
    <row r="29" spans="2:49" ht="3.75" customHeight="1" x14ac:dyDescent="0.4">
      <c r="B29" s="22"/>
      <c r="C29" s="22"/>
      <c r="D29" s="22"/>
      <c r="E29" s="22"/>
      <c r="F29" s="22"/>
      <c r="G29" s="22"/>
      <c r="H29" s="22"/>
      <c r="I29" s="22"/>
      <c r="J29" s="22"/>
      <c r="K29" s="23"/>
      <c r="L29" s="23"/>
      <c r="M29" s="23"/>
      <c r="N29" s="23"/>
      <c r="O29" s="23"/>
      <c r="P29" s="24"/>
      <c r="Q29" s="22"/>
      <c r="R29" s="22"/>
      <c r="S29" s="22"/>
      <c r="T29" s="22"/>
      <c r="U29" s="22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60"/>
      <c r="AU29" s="89"/>
      <c r="AV29" s="4"/>
      <c r="AW29" s="4"/>
    </row>
    <row r="30" spans="2:49" ht="18.75" customHeight="1" x14ac:dyDescent="0.4">
      <c r="B30" s="294" t="s">
        <v>73</v>
      </c>
      <c r="C30" s="294"/>
      <c r="D30" s="294"/>
      <c r="E30" s="294"/>
      <c r="F30" s="294"/>
      <c r="G30" s="294"/>
      <c r="H30" s="113">
        <v>0</v>
      </c>
      <c r="I30" s="298">
        <f>'Formulário Candidatura'!I51</f>
        <v>0</v>
      </c>
      <c r="J30" s="298"/>
      <c r="K30" s="298"/>
      <c r="L30" s="298"/>
      <c r="M30" s="298"/>
      <c r="N30" s="298"/>
      <c r="O30" s="298"/>
      <c r="P30" s="89"/>
      <c r="Q30" s="223" t="s">
        <v>74</v>
      </c>
      <c r="R30" s="223"/>
      <c r="S30" s="223"/>
      <c r="T30" s="299">
        <f>'Formulário Candidatura'!W51</f>
        <v>0</v>
      </c>
      <c r="U30" s="249"/>
      <c r="V30" s="249"/>
      <c r="W30" s="249"/>
      <c r="X30" s="249"/>
      <c r="Y30" s="249"/>
      <c r="Z30" s="249"/>
      <c r="AA30" s="249"/>
      <c r="AB30" s="249"/>
      <c r="AC30" s="249"/>
      <c r="AD30" s="249"/>
      <c r="AE30" s="89"/>
      <c r="AF30" s="223" t="s">
        <v>75</v>
      </c>
      <c r="AG30" s="223"/>
      <c r="AH30" s="223"/>
      <c r="AI30" s="223"/>
      <c r="AJ30" s="299">
        <f>'Formulário Candidatura'!AK51</f>
        <v>0</v>
      </c>
      <c r="AK30" s="299"/>
      <c r="AL30" s="299"/>
      <c r="AM30" s="299"/>
      <c r="AN30" s="299"/>
      <c r="AO30" s="299"/>
      <c r="AP30" s="299"/>
      <c r="AQ30" s="299"/>
      <c r="AR30" s="299"/>
      <c r="AS30" s="299"/>
      <c r="AT30" s="60"/>
      <c r="AU30" s="89"/>
      <c r="AV30" s="89"/>
      <c r="AW30" s="89"/>
    </row>
    <row r="31" spans="2:49" ht="3.75" customHeight="1" x14ac:dyDescent="0.4">
      <c r="B31" s="22"/>
      <c r="C31" s="22"/>
      <c r="D31" s="22"/>
      <c r="E31" s="22"/>
      <c r="F31" s="22"/>
      <c r="G31" s="22"/>
      <c r="H31" s="22"/>
      <c r="I31" s="22"/>
      <c r="J31" s="22"/>
      <c r="K31" s="23"/>
      <c r="L31" s="23"/>
      <c r="M31" s="23"/>
      <c r="N31" s="23"/>
      <c r="O31" s="23"/>
      <c r="P31" s="18"/>
      <c r="Q31" s="6"/>
      <c r="R31" s="6"/>
      <c r="S31" s="6"/>
      <c r="T31" s="6"/>
      <c r="U31" s="6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60"/>
      <c r="AU31" s="89"/>
      <c r="AV31" s="4"/>
      <c r="AW31" s="4"/>
    </row>
    <row r="32" spans="2:49" ht="18.75" customHeight="1" x14ac:dyDescent="0.4">
      <c r="B32" s="223" t="s">
        <v>76</v>
      </c>
      <c r="C32" s="223"/>
      <c r="D32" s="223"/>
      <c r="E32" s="223"/>
      <c r="F32" s="249">
        <f>'Formulário Candidatura'!I53</f>
        <v>0</v>
      </c>
      <c r="G32" s="249"/>
      <c r="H32" s="249"/>
      <c r="I32" s="249"/>
      <c r="J32" s="249"/>
      <c r="K32" s="249"/>
      <c r="L32" s="249"/>
      <c r="M32" s="249"/>
      <c r="N32" s="249"/>
      <c r="O32" s="249"/>
      <c r="P32" s="249"/>
      <c r="Q32" s="249"/>
      <c r="R32" s="249"/>
      <c r="S32" s="249"/>
      <c r="T32" s="249"/>
      <c r="U32" s="249"/>
      <c r="V32" s="249"/>
      <c r="W32" s="249"/>
      <c r="X32" s="249"/>
      <c r="Y32" s="249"/>
      <c r="Z32" s="249"/>
      <c r="AA32" s="249"/>
      <c r="AB32" s="249"/>
      <c r="AC32" s="249"/>
      <c r="AD32" s="249"/>
      <c r="AE32" s="249"/>
      <c r="AF32" s="249"/>
      <c r="AG32" s="249"/>
      <c r="AH32" s="249"/>
      <c r="AI32" s="249"/>
      <c r="AJ32" s="249"/>
      <c r="AK32" s="249"/>
      <c r="AL32" s="249"/>
      <c r="AM32" s="249"/>
      <c r="AN32" s="249"/>
      <c r="AO32" s="249"/>
      <c r="AP32" s="249"/>
      <c r="AQ32" s="249"/>
      <c r="AR32" s="249"/>
      <c r="AS32" s="249"/>
      <c r="AT32" s="60"/>
      <c r="AU32" s="89"/>
      <c r="AV32" s="89"/>
      <c r="AW32" s="89"/>
    </row>
    <row r="33" spans="2:49" ht="3.75" customHeight="1" x14ac:dyDescent="0.4">
      <c r="B33" s="22"/>
      <c r="C33" s="22"/>
      <c r="D33" s="22"/>
      <c r="E33" s="22"/>
      <c r="F33" s="22"/>
      <c r="G33" s="22"/>
      <c r="H33" s="22"/>
      <c r="I33" s="22"/>
      <c r="J33" s="22"/>
      <c r="K33" s="23"/>
      <c r="L33" s="23"/>
      <c r="M33" s="23"/>
      <c r="N33" s="23"/>
      <c r="O33" s="23"/>
      <c r="P33" s="24"/>
      <c r="Q33" s="22"/>
      <c r="R33" s="22"/>
      <c r="S33" s="22"/>
      <c r="T33" s="22"/>
      <c r="U33" s="22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60"/>
      <c r="AU33" s="89"/>
      <c r="AV33" s="4"/>
      <c r="AW33" s="4"/>
    </row>
    <row r="34" spans="2:49" ht="18.75" customHeight="1" x14ac:dyDescent="0.4">
      <c r="B34" s="294" t="s">
        <v>77</v>
      </c>
      <c r="C34" s="294"/>
      <c r="D34" s="294"/>
      <c r="E34" s="296">
        <f>'Formulário Candidatura'!I55</f>
        <v>0</v>
      </c>
      <c r="F34" s="296"/>
      <c r="G34" s="296"/>
      <c r="H34" s="296"/>
      <c r="I34" s="296"/>
      <c r="J34" s="296"/>
      <c r="K34" s="296"/>
      <c r="L34" s="296"/>
      <c r="M34" s="296"/>
      <c r="N34" s="296"/>
      <c r="O34" s="296"/>
      <c r="P34" s="296"/>
      <c r="Q34" s="296"/>
      <c r="R34" s="296"/>
      <c r="S34" s="296"/>
      <c r="T34" s="296"/>
      <c r="U34" s="296"/>
      <c r="V34" s="296"/>
      <c r="W34" s="296"/>
      <c r="X34" s="296"/>
      <c r="Y34" s="296"/>
      <c r="Z34" s="296"/>
      <c r="AA34" s="296"/>
      <c r="AB34" s="296"/>
      <c r="AC34" s="296"/>
      <c r="AD34" s="296"/>
      <c r="AE34" s="296"/>
      <c r="AF34" s="296"/>
      <c r="AG34" s="296"/>
      <c r="AH34" s="296"/>
      <c r="AI34" s="296"/>
      <c r="AJ34" s="296"/>
      <c r="AK34" s="296"/>
      <c r="AL34" s="296"/>
      <c r="AM34" s="296"/>
      <c r="AN34" s="18"/>
      <c r="AO34" s="294" t="s">
        <v>78</v>
      </c>
      <c r="AP34" s="294"/>
      <c r="AQ34" s="297">
        <f>'Formulário Candidatura'!AP55</f>
        <v>0</v>
      </c>
      <c r="AR34" s="297"/>
      <c r="AS34" s="297"/>
      <c r="AT34" s="60"/>
      <c r="AU34" s="89"/>
      <c r="AV34" s="89"/>
      <c r="AW34" s="89"/>
    </row>
    <row r="35" spans="2:49" ht="3.75" customHeight="1" x14ac:dyDescent="0.4">
      <c r="B35" s="6"/>
      <c r="C35" s="6"/>
      <c r="D35" s="22"/>
      <c r="E35" s="22"/>
      <c r="F35" s="22"/>
      <c r="G35" s="22"/>
      <c r="H35" s="22"/>
      <c r="I35" s="22"/>
      <c r="J35" s="22"/>
      <c r="K35" s="17"/>
      <c r="L35" s="17"/>
      <c r="M35" s="17"/>
      <c r="N35" s="17"/>
      <c r="O35" s="17"/>
      <c r="P35" s="18"/>
      <c r="Q35" s="6"/>
      <c r="R35" s="6"/>
      <c r="S35" s="6"/>
      <c r="T35" s="6"/>
      <c r="U35" s="6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60"/>
      <c r="AU35" s="89"/>
      <c r="AV35" s="4"/>
      <c r="AW35" s="4"/>
    </row>
    <row r="36" spans="2:49" ht="18.75" customHeight="1" x14ac:dyDescent="0.4">
      <c r="B36" s="223" t="s">
        <v>79</v>
      </c>
      <c r="C36" s="223"/>
      <c r="D36" s="223"/>
      <c r="E36" s="223"/>
      <c r="F36" s="223"/>
      <c r="G36" s="223"/>
      <c r="H36" s="223"/>
      <c r="I36" s="300">
        <f>'Formulário Candidatura'!I57</f>
        <v>0</v>
      </c>
      <c r="J36" s="300"/>
      <c r="K36" s="300"/>
      <c r="L36" s="300"/>
      <c r="M36" s="300"/>
      <c r="N36" s="300"/>
      <c r="O36" s="300"/>
      <c r="P36" s="36"/>
      <c r="Q36" s="301">
        <f>'Formulário Candidatura'!Q57</f>
        <v>0</v>
      </c>
      <c r="R36" s="301"/>
      <c r="S36" s="301"/>
      <c r="T36" s="301"/>
      <c r="U36" s="301"/>
      <c r="V36" s="301"/>
      <c r="W36" s="301"/>
      <c r="X36" s="301"/>
      <c r="Y36" s="301"/>
      <c r="Z36" s="301"/>
      <c r="AA36" s="301"/>
      <c r="AB36" s="301"/>
      <c r="AC36" s="301"/>
      <c r="AD36" s="301"/>
      <c r="AE36" s="301"/>
      <c r="AF36" s="301"/>
      <c r="AG36" s="301"/>
      <c r="AH36" s="301"/>
      <c r="AI36" s="301"/>
      <c r="AJ36" s="301"/>
      <c r="AK36" s="301"/>
      <c r="AL36" s="301"/>
      <c r="AM36" s="301"/>
      <c r="AN36" s="301"/>
      <c r="AO36" s="301"/>
      <c r="AP36" s="301"/>
      <c r="AQ36" s="301"/>
      <c r="AR36" s="301"/>
      <c r="AS36" s="301"/>
      <c r="AT36" s="60"/>
      <c r="AU36" s="89"/>
      <c r="AV36" s="4"/>
      <c r="AW36" s="4"/>
    </row>
    <row r="37" spans="2:49" ht="3.75" customHeight="1" x14ac:dyDescent="0.4">
      <c r="B37" s="22"/>
      <c r="C37" s="22"/>
      <c r="D37" s="22"/>
      <c r="E37" s="22"/>
      <c r="F37" s="22"/>
      <c r="G37" s="111"/>
      <c r="H37" s="22"/>
      <c r="I37" s="22"/>
      <c r="J37" s="22"/>
      <c r="K37" s="23"/>
      <c r="L37" s="23"/>
      <c r="M37" s="23"/>
      <c r="N37" s="23"/>
      <c r="O37" s="23"/>
      <c r="P37" s="18"/>
      <c r="Q37" s="22"/>
      <c r="R37" s="22"/>
      <c r="S37" s="22"/>
      <c r="T37" s="22"/>
      <c r="U37" s="22"/>
      <c r="V37" s="24"/>
      <c r="W37" s="24"/>
      <c r="X37" s="24"/>
      <c r="Y37" s="24"/>
      <c r="Z37" s="24"/>
      <c r="AA37" s="24"/>
      <c r="AB37" s="24"/>
      <c r="AC37" s="24"/>
      <c r="AD37" s="24"/>
      <c r="AE37" s="18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60"/>
      <c r="AU37" s="89"/>
      <c r="AV37" s="4"/>
      <c r="AW37" s="4"/>
    </row>
    <row r="38" spans="2:49" ht="22.5" customHeight="1" x14ac:dyDescent="0.4">
      <c r="B38" s="231" t="s">
        <v>80</v>
      </c>
      <c r="C38" s="231"/>
      <c r="D38" s="231"/>
      <c r="E38" s="231"/>
      <c r="F38" s="231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60"/>
      <c r="AU38" s="89"/>
      <c r="AV38" s="89"/>
      <c r="AW38" s="89"/>
    </row>
    <row r="39" spans="2:49" ht="22.5" customHeight="1" x14ac:dyDescent="0.4">
      <c r="B39" s="302" t="s">
        <v>81</v>
      </c>
      <c r="C39" s="302"/>
      <c r="D39" s="302"/>
      <c r="E39" s="302"/>
      <c r="F39" s="302"/>
      <c r="G39" s="302"/>
      <c r="H39" s="302"/>
      <c r="I39" s="302"/>
      <c r="J39" s="302"/>
      <c r="K39" s="302"/>
      <c r="L39" s="302"/>
      <c r="M39" s="302"/>
      <c r="N39" s="302"/>
      <c r="O39" s="302"/>
      <c r="P39" s="20"/>
      <c r="Q39" s="302" t="s">
        <v>82</v>
      </c>
      <c r="R39" s="302"/>
      <c r="S39" s="302"/>
      <c r="T39" s="302"/>
      <c r="U39" s="302"/>
      <c r="V39" s="302"/>
      <c r="W39" s="302"/>
      <c r="X39" s="302"/>
      <c r="Y39" s="302"/>
      <c r="Z39" s="302"/>
      <c r="AA39" s="302"/>
      <c r="AB39" s="302"/>
      <c r="AC39" s="302"/>
      <c r="AD39" s="302"/>
      <c r="AE39" s="26"/>
      <c r="AF39" s="303" t="s">
        <v>83</v>
      </c>
      <c r="AG39" s="303"/>
      <c r="AH39" s="303"/>
      <c r="AI39" s="303"/>
      <c r="AJ39" s="303"/>
      <c r="AK39" s="303"/>
      <c r="AL39" s="303"/>
      <c r="AM39" s="303"/>
      <c r="AN39" s="303"/>
      <c r="AO39" s="303"/>
      <c r="AP39" s="303"/>
      <c r="AQ39" s="303"/>
      <c r="AR39" s="303"/>
      <c r="AS39" s="303"/>
      <c r="AT39" s="25"/>
      <c r="AU39" s="89"/>
      <c r="AV39" s="4"/>
      <c r="AW39" s="4"/>
    </row>
    <row r="40" spans="2:49" ht="22.5" customHeight="1" x14ac:dyDescent="0.4">
      <c r="B40" s="223" t="s">
        <v>84</v>
      </c>
      <c r="C40" s="223"/>
      <c r="D40" s="223"/>
      <c r="E40" s="223"/>
      <c r="F40" s="223"/>
      <c r="G40" s="223"/>
      <c r="H40" s="223"/>
      <c r="I40" s="223"/>
      <c r="J40" s="243">
        <f>ROUND('Formulário Candidatura'!J20*(1+AM46),2)</f>
        <v>0</v>
      </c>
      <c r="K40" s="243"/>
      <c r="L40" s="243"/>
      <c r="M40" s="243"/>
      <c r="N40" s="243"/>
      <c r="O40" s="243"/>
      <c r="P40" s="20"/>
      <c r="Q40" s="223" t="s">
        <v>84</v>
      </c>
      <c r="R40" s="223"/>
      <c r="S40" s="223"/>
      <c r="T40" s="223"/>
      <c r="U40" s="223"/>
      <c r="V40" s="223"/>
      <c r="W40" s="223"/>
      <c r="X40" s="223"/>
      <c r="Y40" s="243">
        <f>ROUND('Formulário Candidatura'!Y20*(1+AM46),2)</f>
        <v>0</v>
      </c>
      <c r="Z40" s="243"/>
      <c r="AA40" s="243"/>
      <c r="AB40" s="243"/>
      <c r="AC40" s="243"/>
      <c r="AD40" s="243"/>
      <c r="AE40" s="26"/>
      <c r="AF40" s="245" t="s">
        <v>84</v>
      </c>
      <c r="AG40" s="245"/>
      <c r="AH40" s="245"/>
      <c r="AI40" s="245"/>
      <c r="AJ40" s="245"/>
      <c r="AK40" s="245"/>
      <c r="AL40" s="245"/>
      <c r="AM40" s="245"/>
      <c r="AN40" s="241">
        <f>J40+Y40</f>
        <v>0</v>
      </c>
      <c r="AO40" s="241"/>
      <c r="AP40" s="241"/>
      <c r="AQ40" s="241"/>
      <c r="AR40" s="241"/>
      <c r="AS40" s="241"/>
      <c r="AT40" s="25"/>
      <c r="AU40" s="89"/>
      <c r="AV40" s="28"/>
      <c r="AW40" s="28"/>
    </row>
    <row r="41" spans="2:49" ht="3.75" customHeight="1" x14ac:dyDescent="0.4">
      <c r="B41" s="6"/>
      <c r="C41" s="6"/>
      <c r="D41" s="6"/>
      <c r="E41" s="6"/>
      <c r="F41" s="6"/>
      <c r="G41" s="6"/>
      <c r="H41" s="6"/>
      <c r="I41" s="6"/>
      <c r="J41" s="29"/>
      <c r="K41" s="30"/>
      <c r="L41" s="30"/>
      <c r="M41" s="30"/>
      <c r="N41" s="30"/>
      <c r="O41" s="30"/>
      <c r="P41" s="18"/>
      <c r="Q41" s="6"/>
      <c r="R41" s="6"/>
      <c r="S41" s="6"/>
      <c r="T41" s="6"/>
      <c r="U41" s="6"/>
      <c r="V41" s="18"/>
      <c r="W41" s="18"/>
      <c r="X41" s="18"/>
      <c r="Y41" s="7"/>
      <c r="Z41" s="7"/>
      <c r="AA41" s="7"/>
      <c r="AB41" s="7"/>
      <c r="AC41" s="7"/>
      <c r="AD41" s="7"/>
      <c r="AE41" s="18"/>
      <c r="AF41" s="6"/>
      <c r="AG41" s="6"/>
      <c r="AH41" s="6"/>
      <c r="AI41" s="6"/>
      <c r="AJ41" s="6"/>
      <c r="AK41" s="18"/>
      <c r="AL41" s="18"/>
      <c r="AM41" s="18"/>
      <c r="AN41" s="7"/>
      <c r="AO41" s="7"/>
      <c r="AP41" s="7"/>
      <c r="AQ41" s="7"/>
      <c r="AR41" s="7"/>
      <c r="AS41" s="7"/>
      <c r="AT41" s="60"/>
      <c r="AU41" s="89"/>
      <c r="AV41" s="4"/>
      <c r="AW41" s="4"/>
    </row>
    <row r="42" spans="2:49" ht="18.75" customHeight="1" x14ac:dyDescent="0.4">
      <c r="B42" s="223" t="s">
        <v>85</v>
      </c>
      <c r="C42" s="223"/>
      <c r="D42" s="223"/>
      <c r="E42" s="223"/>
      <c r="F42" s="223"/>
      <c r="G42" s="223"/>
      <c r="H42" s="223"/>
      <c r="I42" s="223"/>
      <c r="J42" s="243">
        <f>ROUND('Formulário Candidatura'!J22*(1+AM46),2)</f>
        <v>0</v>
      </c>
      <c r="K42" s="243"/>
      <c r="L42" s="243"/>
      <c r="M42" s="243"/>
      <c r="N42" s="243"/>
      <c r="O42" s="243"/>
      <c r="P42" s="20"/>
      <c r="Q42" s="223" t="s">
        <v>85</v>
      </c>
      <c r="R42" s="223"/>
      <c r="S42" s="223"/>
      <c r="T42" s="223"/>
      <c r="U42" s="223"/>
      <c r="V42" s="223"/>
      <c r="W42" s="223"/>
      <c r="X42" s="223"/>
      <c r="Y42" s="243">
        <f>ROUND('Formulário Candidatura'!Y22*(1+AM46),2)</f>
        <v>0</v>
      </c>
      <c r="Z42" s="243"/>
      <c r="AA42" s="243"/>
      <c r="AB42" s="243"/>
      <c r="AC42" s="243"/>
      <c r="AD42" s="243"/>
      <c r="AE42" s="26"/>
      <c r="AF42" s="245" t="s">
        <v>85</v>
      </c>
      <c r="AG42" s="245"/>
      <c r="AH42" s="245"/>
      <c r="AI42" s="245"/>
      <c r="AJ42" s="245"/>
      <c r="AK42" s="245"/>
      <c r="AL42" s="245"/>
      <c r="AM42" s="245"/>
      <c r="AN42" s="241">
        <f>J42+Y42</f>
        <v>0</v>
      </c>
      <c r="AO42" s="241"/>
      <c r="AP42" s="241"/>
      <c r="AQ42" s="241"/>
      <c r="AR42" s="241"/>
      <c r="AS42" s="241"/>
      <c r="AT42" s="25"/>
      <c r="AU42" s="89"/>
      <c r="AV42" s="28"/>
      <c r="AW42" s="28"/>
    </row>
    <row r="43" spans="2:49" ht="3.75" customHeight="1" x14ac:dyDescent="0.4">
      <c r="B43" s="6"/>
      <c r="C43" s="6"/>
      <c r="D43" s="6"/>
      <c r="E43" s="6"/>
      <c r="F43" s="6"/>
      <c r="G43" s="6"/>
      <c r="H43" s="6"/>
      <c r="I43" s="6"/>
      <c r="J43" s="29"/>
      <c r="K43" s="30"/>
      <c r="L43" s="30"/>
      <c r="M43" s="30"/>
      <c r="N43" s="30"/>
      <c r="O43" s="30"/>
      <c r="P43" s="18"/>
      <c r="Q43" s="6"/>
      <c r="R43" s="6"/>
      <c r="S43" s="6"/>
      <c r="T43" s="6"/>
      <c r="U43" s="6"/>
      <c r="V43" s="18"/>
      <c r="W43" s="18"/>
      <c r="X43" s="18"/>
      <c r="Y43" s="7"/>
      <c r="Z43" s="7"/>
      <c r="AA43" s="7"/>
      <c r="AB43" s="7"/>
      <c r="AC43" s="7"/>
      <c r="AD43" s="7"/>
      <c r="AE43" s="18"/>
      <c r="AF43" s="6"/>
      <c r="AG43" s="6"/>
      <c r="AH43" s="6"/>
      <c r="AI43" s="6"/>
      <c r="AJ43" s="6"/>
      <c r="AK43" s="18"/>
      <c r="AL43" s="18"/>
      <c r="AM43" s="18"/>
      <c r="AN43" s="7"/>
      <c r="AO43" s="7"/>
      <c r="AP43" s="7"/>
      <c r="AQ43" s="7"/>
      <c r="AR43" s="7"/>
      <c r="AS43" s="7"/>
      <c r="AT43" s="60"/>
      <c r="AU43" s="89"/>
      <c r="AV43" s="4"/>
      <c r="AW43" s="4"/>
    </row>
    <row r="44" spans="2:49" ht="18.75" customHeight="1" x14ac:dyDescent="0.4">
      <c r="B44" s="251" t="s">
        <v>86</v>
      </c>
      <c r="C44" s="251"/>
      <c r="D44" s="251"/>
      <c r="E44" s="251"/>
      <c r="F44" s="251"/>
      <c r="G44" s="251"/>
      <c r="H44" s="251"/>
      <c r="I44" s="251"/>
      <c r="J44" s="252">
        <f>'Formulário Candidatura'!J24</f>
        <v>0</v>
      </c>
      <c r="K44" s="252"/>
      <c r="L44" s="252"/>
      <c r="M44" s="252"/>
      <c r="N44" s="252"/>
      <c r="O44" s="252"/>
      <c r="P44" s="20"/>
      <c r="Q44" s="251" t="s">
        <v>86</v>
      </c>
      <c r="R44" s="251"/>
      <c r="S44" s="251"/>
      <c r="T44" s="251"/>
      <c r="U44" s="251"/>
      <c r="V44" s="251"/>
      <c r="W44" s="251"/>
      <c r="X44" s="251"/>
      <c r="Y44" s="252">
        <f>'Formulário Candidatura'!Y24</f>
        <v>0</v>
      </c>
      <c r="Z44" s="252"/>
      <c r="AA44" s="252"/>
      <c r="AB44" s="252"/>
      <c r="AC44" s="252"/>
      <c r="AD44" s="252"/>
      <c r="AE44" s="26"/>
      <c r="AF44" s="256" t="s">
        <v>86</v>
      </c>
      <c r="AG44" s="256"/>
      <c r="AH44" s="256"/>
      <c r="AI44" s="256"/>
      <c r="AJ44" s="256"/>
      <c r="AK44" s="256"/>
      <c r="AL44" s="256"/>
      <c r="AM44" s="256"/>
      <c r="AN44" s="257">
        <f>IFERROR(AN42/AN40,0)</f>
        <v>0</v>
      </c>
      <c r="AO44" s="257"/>
      <c r="AP44" s="257"/>
      <c r="AQ44" s="257"/>
      <c r="AR44" s="257"/>
      <c r="AS44" s="257"/>
      <c r="AT44" s="25"/>
      <c r="AU44" s="89"/>
      <c r="AV44" s="28"/>
      <c r="AW44" s="28"/>
    </row>
    <row r="45" spans="2:49" ht="7.5" customHeight="1" x14ac:dyDescent="0.4">
      <c r="B45" s="6"/>
      <c r="C45" s="6"/>
      <c r="D45" s="6"/>
      <c r="E45" s="6"/>
      <c r="F45" s="6"/>
      <c r="G45" s="6"/>
      <c r="H45" s="6"/>
      <c r="I45" s="6"/>
      <c r="J45" s="6"/>
      <c r="K45" s="17"/>
      <c r="L45" s="17"/>
      <c r="M45" s="17"/>
      <c r="N45" s="17"/>
      <c r="O45" s="17"/>
      <c r="P45" s="18"/>
      <c r="Q45" s="6"/>
      <c r="R45" s="6"/>
      <c r="S45" s="6"/>
      <c r="T45" s="6"/>
      <c r="U45" s="6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60"/>
      <c r="AU45" s="89"/>
      <c r="AV45" s="4"/>
      <c r="AW45" s="4"/>
    </row>
    <row r="46" spans="2:49" ht="22.5" customHeight="1" x14ac:dyDescent="0.4">
      <c r="B46" s="223" t="s">
        <v>87</v>
      </c>
      <c r="C46" s="223"/>
      <c r="D46" s="223"/>
      <c r="E46" s="223"/>
      <c r="F46" s="223"/>
      <c r="G46" s="223"/>
      <c r="H46" s="223"/>
      <c r="I46" s="258" t="str">
        <f>'Formulário Candidatura'!J26</f>
        <v/>
      </c>
      <c r="J46" s="258"/>
      <c r="K46" s="258"/>
      <c r="L46" s="258"/>
      <c r="M46" s="258"/>
      <c r="N46" s="258"/>
      <c r="O46" s="258"/>
      <c r="P46" s="20"/>
      <c r="Q46" s="223" t="s">
        <v>88</v>
      </c>
      <c r="R46" s="223"/>
      <c r="S46" s="223"/>
      <c r="T46" s="223"/>
      <c r="U46" s="223"/>
      <c r="V46" s="223"/>
      <c r="W46" s="223"/>
      <c r="X46" s="259" t="str">
        <f>'Formulário Candidatura'!X26</f>
        <v/>
      </c>
      <c r="Y46" s="259"/>
      <c r="Z46" s="259"/>
      <c r="AA46" s="259"/>
      <c r="AB46" s="259"/>
      <c r="AC46" s="259"/>
      <c r="AD46" s="259"/>
      <c r="AE46" s="26"/>
      <c r="AF46" s="223" t="s">
        <v>89</v>
      </c>
      <c r="AG46" s="223"/>
      <c r="AH46" s="223"/>
      <c r="AI46" s="223"/>
      <c r="AJ46" s="223"/>
      <c r="AK46" s="223"/>
      <c r="AL46" s="223"/>
      <c r="AM46" s="252">
        <f>'Formulário Candidatura'!AM26</f>
        <v>0</v>
      </c>
      <c r="AN46" s="252"/>
      <c r="AO46" s="252"/>
      <c r="AP46" s="252"/>
      <c r="AQ46" s="252"/>
      <c r="AR46" s="252"/>
      <c r="AS46" s="252"/>
      <c r="AT46" s="25"/>
      <c r="AU46" s="89"/>
      <c r="AV46" s="4"/>
      <c r="AW46" s="4"/>
    </row>
    <row r="47" spans="2:49" ht="3.75" customHeight="1" x14ac:dyDescent="0.4">
      <c r="B47" s="6"/>
      <c r="C47" s="6"/>
      <c r="D47" s="6"/>
      <c r="E47" s="6"/>
      <c r="F47" s="6"/>
      <c r="G47" s="6"/>
      <c r="H47" s="6"/>
      <c r="I47" s="6"/>
      <c r="J47" s="6"/>
      <c r="K47" s="17"/>
      <c r="L47" s="17"/>
      <c r="M47" s="17"/>
      <c r="N47" s="17"/>
      <c r="O47" s="17"/>
      <c r="P47" s="18"/>
      <c r="Q47" s="6"/>
      <c r="R47" s="6"/>
      <c r="S47" s="6"/>
      <c r="T47" s="6"/>
      <c r="U47" s="6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60"/>
      <c r="AU47" s="89"/>
      <c r="AV47" s="4"/>
      <c r="AW47" s="4"/>
    </row>
    <row r="48" spans="2:49" ht="22.5" customHeight="1" x14ac:dyDescent="0.4">
      <c r="B48" s="223" t="s">
        <v>90</v>
      </c>
      <c r="C48" s="223"/>
      <c r="D48" s="223"/>
      <c r="E48" s="223"/>
      <c r="F48" s="223"/>
      <c r="G48" s="223"/>
      <c r="H48" s="223"/>
      <c r="I48" s="223"/>
      <c r="J48" s="223"/>
      <c r="K48" s="223"/>
      <c r="L48" s="223"/>
      <c r="M48" s="223"/>
      <c r="N48" s="223"/>
      <c r="O48" s="223"/>
      <c r="P48" s="110"/>
      <c r="Q48" s="249">
        <f>'Anexo RC'!Q29</f>
        <v>0</v>
      </c>
      <c r="R48" s="249"/>
      <c r="S48" s="249"/>
      <c r="T48" s="249"/>
      <c r="U48" s="249"/>
      <c r="V48" s="249"/>
      <c r="W48" s="249"/>
      <c r="X48" s="249"/>
      <c r="Y48" s="249"/>
      <c r="Z48" s="249"/>
      <c r="AA48" s="249"/>
      <c r="AB48" s="249"/>
      <c r="AC48" s="249"/>
      <c r="AD48" s="249"/>
      <c r="AE48" s="26"/>
      <c r="AF48" s="6"/>
      <c r="AG48" s="6"/>
      <c r="AH48" s="6"/>
      <c r="AI48" s="6"/>
      <c r="AJ48" s="6"/>
      <c r="AK48" s="6"/>
      <c r="AL48" s="6"/>
      <c r="AM48" s="160"/>
      <c r="AN48" s="160"/>
      <c r="AO48" s="160"/>
      <c r="AP48" s="160"/>
      <c r="AQ48" s="160"/>
      <c r="AR48" s="160"/>
      <c r="AS48" s="160"/>
      <c r="AT48" s="25"/>
      <c r="AU48" s="89"/>
      <c r="AV48" s="4"/>
      <c r="AW48" s="4"/>
    </row>
    <row r="49" spans="2:49" ht="3.75" customHeight="1" x14ac:dyDescent="0.4">
      <c r="B49" s="6"/>
      <c r="C49" s="6"/>
      <c r="D49" s="6"/>
      <c r="E49" s="6"/>
      <c r="F49" s="6"/>
      <c r="G49" s="6"/>
      <c r="H49" s="6"/>
      <c r="I49" s="6"/>
      <c r="J49" s="6"/>
      <c r="K49" s="17"/>
      <c r="L49" s="17"/>
      <c r="M49" s="17"/>
      <c r="N49" s="17"/>
      <c r="O49" s="17"/>
      <c r="P49" s="18"/>
      <c r="Q49" s="6"/>
      <c r="R49" s="6"/>
      <c r="S49" s="6"/>
      <c r="T49" s="6"/>
      <c r="U49" s="6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60"/>
      <c r="AU49" s="89"/>
      <c r="AV49" s="4"/>
      <c r="AW49" s="4"/>
    </row>
    <row r="50" spans="2:49" ht="15" customHeight="1" x14ac:dyDescent="0.4">
      <c r="B50" s="238" t="s">
        <v>91</v>
      </c>
      <c r="C50" s="238"/>
      <c r="D50" s="238"/>
      <c r="E50" s="238"/>
      <c r="F50" s="238"/>
      <c r="G50" s="238"/>
      <c r="H50" s="238"/>
      <c r="I50" s="238"/>
      <c r="J50" s="238"/>
      <c r="K50" s="238"/>
      <c r="L50" s="238"/>
      <c r="M50" s="238"/>
      <c r="N50" s="238"/>
      <c r="O50" s="238"/>
      <c r="P50" s="238"/>
      <c r="Q50" s="238"/>
      <c r="R50" s="238"/>
      <c r="S50" s="238"/>
      <c r="T50" s="238"/>
      <c r="U50" s="238"/>
      <c r="V50" s="238"/>
      <c r="W50" s="238"/>
      <c r="X50" s="238"/>
      <c r="Y50" s="238"/>
      <c r="Z50" s="238"/>
      <c r="AA50" s="238"/>
      <c r="AB50" s="238"/>
      <c r="AC50" s="238"/>
      <c r="AD50" s="238"/>
      <c r="AE50" s="238"/>
      <c r="AF50" s="238"/>
      <c r="AG50" s="238"/>
      <c r="AH50" s="238"/>
      <c r="AI50" s="238"/>
      <c r="AJ50" s="238"/>
      <c r="AK50" s="238"/>
      <c r="AL50" s="238"/>
      <c r="AM50" s="238"/>
      <c r="AN50" s="238"/>
      <c r="AO50" s="238"/>
      <c r="AP50" s="238"/>
      <c r="AQ50" s="238"/>
      <c r="AR50" s="238"/>
      <c r="AS50" s="238"/>
      <c r="AT50" s="25"/>
      <c r="AU50" s="89"/>
      <c r="AV50" s="4"/>
      <c r="AW50" s="4"/>
    </row>
    <row r="51" spans="2:49" ht="6" customHeight="1" x14ac:dyDescent="0.4">
      <c r="B51" s="89"/>
      <c r="C51" s="89"/>
      <c r="D51" s="89"/>
      <c r="E51" s="89"/>
      <c r="F51" s="89"/>
      <c r="G51" s="89"/>
      <c r="H51" s="89"/>
      <c r="I51" s="89"/>
      <c r="J51" s="89"/>
      <c r="K51" s="89"/>
      <c r="L51" s="89"/>
      <c r="M51" s="89"/>
      <c r="N51" s="89"/>
      <c r="O51" s="89"/>
      <c r="P51" s="89"/>
      <c r="Q51" s="89"/>
      <c r="R51" s="89"/>
      <c r="S51" s="89"/>
      <c r="T51" s="89"/>
      <c r="U51" s="89"/>
      <c r="V51" s="89"/>
      <c r="W51" s="89"/>
      <c r="X51" s="89"/>
      <c r="Y51" s="89"/>
      <c r="Z51" s="89"/>
      <c r="AA51" s="89"/>
      <c r="AB51" s="89"/>
      <c r="AC51" s="89"/>
      <c r="AD51" s="89"/>
      <c r="AE51" s="89"/>
      <c r="AF51" s="89"/>
      <c r="AG51" s="89"/>
      <c r="AH51" s="89"/>
      <c r="AI51" s="89"/>
      <c r="AJ51" s="89"/>
      <c r="AK51" s="89"/>
      <c r="AL51" s="89"/>
      <c r="AM51" s="89"/>
      <c r="AN51" s="89"/>
      <c r="AO51" s="89"/>
      <c r="AP51" s="89"/>
      <c r="AQ51" s="89"/>
      <c r="AR51" s="89"/>
      <c r="AS51" s="89"/>
      <c r="AT51" s="89"/>
      <c r="AU51" s="89"/>
      <c r="AV51" s="4"/>
      <c r="AW51" s="4"/>
    </row>
    <row r="52" spans="2:49" ht="18.75" customHeight="1" x14ac:dyDescent="0.4">
      <c r="B52" s="6" t="s">
        <v>92</v>
      </c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5"/>
      <c r="AL52" s="35"/>
      <c r="AM52" s="35"/>
      <c r="AN52" s="35"/>
      <c r="AO52" s="35"/>
      <c r="AP52" s="35"/>
      <c r="AQ52" s="35"/>
      <c r="AR52" s="35"/>
      <c r="AS52" s="35"/>
      <c r="AT52" s="60"/>
      <c r="AU52" s="89"/>
      <c r="AV52" s="89"/>
      <c r="AW52" s="89"/>
    </row>
    <row r="53" spans="2:49" ht="90" customHeight="1" x14ac:dyDescent="0.4">
      <c r="B53" s="305">
        <f>'Parecer RC'!B28</f>
        <v>0</v>
      </c>
      <c r="C53" s="305"/>
      <c r="D53" s="305"/>
      <c r="E53" s="305"/>
      <c r="F53" s="305"/>
      <c r="G53" s="305"/>
      <c r="H53" s="305"/>
      <c r="I53" s="305"/>
      <c r="J53" s="305"/>
      <c r="K53" s="305"/>
      <c r="L53" s="305"/>
      <c r="M53" s="305"/>
      <c r="N53" s="305"/>
      <c r="O53" s="305"/>
      <c r="P53" s="305"/>
      <c r="Q53" s="305"/>
      <c r="R53" s="305"/>
      <c r="S53" s="305"/>
      <c r="T53" s="305"/>
      <c r="U53" s="305"/>
      <c r="V53" s="305"/>
      <c r="W53" s="305"/>
      <c r="X53" s="305"/>
      <c r="Y53" s="305"/>
      <c r="Z53" s="305"/>
      <c r="AA53" s="305"/>
      <c r="AB53" s="305"/>
      <c r="AC53" s="305"/>
      <c r="AD53" s="305"/>
      <c r="AE53" s="305"/>
      <c r="AF53" s="305"/>
      <c r="AG53" s="305"/>
      <c r="AH53" s="305"/>
      <c r="AI53" s="305"/>
      <c r="AJ53" s="305"/>
      <c r="AK53" s="305"/>
      <c r="AL53" s="305"/>
      <c r="AM53" s="305"/>
      <c r="AN53" s="305"/>
      <c r="AO53" s="305"/>
      <c r="AP53" s="305"/>
      <c r="AQ53" s="305"/>
      <c r="AR53" s="305"/>
      <c r="AS53" s="305"/>
      <c r="AT53" s="60"/>
      <c r="AU53" s="89"/>
      <c r="AV53" s="89"/>
      <c r="AW53" s="89"/>
    </row>
    <row r="54" spans="2:49" ht="3.75" customHeight="1" x14ac:dyDescent="0.4">
      <c r="B54" s="6"/>
      <c r="C54" s="6"/>
      <c r="D54" s="6"/>
      <c r="E54" s="6"/>
      <c r="F54" s="6"/>
      <c r="G54" s="6"/>
      <c r="H54" s="6"/>
      <c r="I54" s="6"/>
      <c r="J54" s="6"/>
      <c r="K54" s="17"/>
      <c r="L54" s="17"/>
      <c r="M54" s="17"/>
      <c r="N54" s="17"/>
      <c r="O54" s="17"/>
      <c r="P54" s="18"/>
      <c r="Q54" s="6"/>
      <c r="R54" s="6"/>
      <c r="S54" s="6"/>
      <c r="T54" s="6"/>
      <c r="U54" s="6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60"/>
      <c r="AU54" s="89"/>
      <c r="AV54" s="4"/>
      <c r="AW54" s="4"/>
    </row>
    <row r="55" spans="2:49" ht="18.75" customHeight="1" x14ac:dyDescent="0.4">
      <c r="B55" s="6" t="s">
        <v>93</v>
      </c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5"/>
      <c r="AK55" s="35"/>
      <c r="AL55" s="35"/>
      <c r="AM55" s="35"/>
      <c r="AN55" s="35"/>
      <c r="AO55" s="35"/>
      <c r="AP55" s="35"/>
      <c r="AQ55" s="35"/>
      <c r="AR55" s="35"/>
      <c r="AS55" s="35"/>
      <c r="AT55" s="60"/>
      <c r="AU55" s="89"/>
      <c r="AV55" s="89"/>
      <c r="AW55" s="89"/>
    </row>
    <row r="56" spans="2:49" ht="90" customHeight="1" x14ac:dyDescent="0.4">
      <c r="B56" s="306">
        <f>'Parecer PRA'!B36</f>
        <v>0</v>
      </c>
      <c r="C56" s="306"/>
      <c r="D56" s="306"/>
      <c r="E56" s="306"/>
      <c r="F56" s="306"/>
      <c r="G56" s="306"/>
      <c r="H56" s="306"/>
      <c r="I56" s="306"/>
      <c r="J56" s="306"/>
      <c r="K56" s="306"/>
      <c r="L56" s="306"/>
      <c r="M56" s="306"/>
      <c r="N56" s="306"/>
      <c r="O56" s="306"/>
      <c r="P56" s="306"/>
      <c r="Q56" s="306"/>
      <c r="R56" s="306"/>
      <c r="S56" s="306"/>
      <c r="T56" s="306"/>
      <c r="U56" s="306"/>
      <c r="V56" s="306"/>
      <c r="W56" s="306"/>
      <c r="X56" s="306"/>
      <c r="Y56" s="306"/>
      <c r="Z56" s="306"/>
      <c r="AA56" s="306"/>
      <c r="AB56" s="306"/>
      <c r="AC56" s="306"/>
      <c r="AD56" s="306"/>
      <c r="AE56" s="306"/>
      <c r="AF56" s="306"/>
      <c r="AG56" s="306"/>
      <c r="AH56" s="306"/>
      <c r="AI56" s="306"/>
      <c r="AJ56" s="306"/>
      <c r="AK56" s="306"/>
      <c r="AL56" s="306"/>
      <c r="AM56" s="306"/>
      <c r="AN56" s="306"/>
      <c r="AO56" s="306"/>
      <c r="AP56" s="306"/>
      <c r="AQ56" s="306"/>
      <c r="AR56" s="306"/>
      <c r="AS56" s="306"/>
      <c r="AT56" s="60"/>
      <c r="AU56" s="89"/>
      <c r="AV56" s="89"/>
      <c r="AW56" s="89"/>
    </row>
    <row r="57" spans="2:49" ht="3.75" customHeight="1" x14ac:dyDescent="0.4">
      <c r="B57" s="161"/>
      <c r="C57" s="162"/>
      <c r="D57" s="162"/>
      <c r="E57" s="162"/>
      <c r="F57" s="162"/>
      <c r="G57" s="162"/>
      <c r="H57" s="162"/>
      <c r="I57" s="162"/>
      <c r="J57" s="162"/>
      <c r="K57" s="162"/>
      <c r="L57" s="162"/>
      <c r="M57" s="162"/>
      <c r="N57" s="162"/>
      <c r="O57" s="162"/>
      <c r="P57" s="162"/>
      <c r="Q57" s="162"/>
      <c r="R57" s="162"/>
      <c r="S57" s="162"/>
      <c r="T57" s="162"/>
      <c r="U57" s="162"/>
      <c r="V57" s="162"/>
      <c r="W57" s="162"/>
      <c r="X57" s="162"/>
      <c r="Y57" s="162"/>
      <c r="Z57" s="162"/>
      <c r="AA57" s="162"/>
      <c r="AB57" s="162"/>
      <c r="AC57" s="162"/>
      <c r="AD57" s="162"/>
      <c r="AE57" s="162"/>
      <c r="AF57" s="162"/>
      <c r="AG57" s="162"/>
      <c r="AH57" s="162"/>
      <c r="AI57" s="162"/>
      <c r="AJ57" s="162"/>
      <c r="AK57" s="162"/>
      <c r="AL57" s="162"/>
      <c r="AM57" s="162"/>
      <c r="AN57" s="162"/>
      <c r="AO57" s="162"/>
      <c r="AP57" s="162"/>
      <c r="AQ57" s="162"/>
      <c r="AR57" s="162"/>
      <c r="AS57" s="162"/>
      <c r="AT57" s="60"/>
      <c r="AU57" s="89"/>
      <c r="AV57" s="89"/>
      <c r="AW57" s="89"/>
    </row>
    <row r="58" spans="2:49" ht="37.5" customHeight="1" x14ac:dyDescent="0.4">
      <c r="B58" s="260"/>
      <c r="C58" s="260"/>
      <c r="D58" s="260"/>
      <c r="E58" s="260"/>
      <c r="F58" s="260"/>
      <c r="G58" s="260"/>
      <c r="H58" s="260"/>
      <c r="I58" s="260"/>
      <c r="J58" s="260"/>
      <c r="K58" s="260"/>
      <c r="L58" s="260"/>
      <c r="M58" s="260"/>
      <c r="N58" s="260"/>
      <c r="O58" s="260"/>
      <c r="P58" s="260"/>
      <c r="Q58" s="260"/>
      <c r="R58" s="260"/>
      <c r="S58" s="260"/>
      <c r="T58" s="260"/>
      <c r="U58" s="260"/>
      <c r="V58" s="260"/>
      <c r="W58" s="260"/>
      <c r="X58" s="260"/>
      <c r="Y58" s="260"/>
      <c r="Z58" s="260"/>
      <c r="AA58" s="260"/>
      <c r="AB58" s="260"/>
      <c r="AC58" s="260"/>
      <c r="AD58" s="260"/>
      <c r="AE58" s="260"/>
      <c r="AF58" s="260"/>
      <c r="AG58" s="260"/>
      <c r="AH58" s="260"/>
      <c r="AI58" s="260"/>
      <c r="AJ58" s="260"/>
      <c r="AK58" s="260"/>
      <c r="AL58" s="260"/>
      <c r="AM58" s="260"/>
      <c r="AN58" s="260"/>
      <c r="AO58" s="260"/>
      <c r="AP58" s="260"/>
      <c r="AQ58" s="260"/>
      <c r="AR58" s="260"/>
      <c r="AS58" s="260"/>
      <c r="AT58" s="89"/>
      <c r="AU58" s="89"/>
      <c r="AV58" s="89"/>
      <c r="AW58" s="89"/>
    </row>
    <row r="59" spans="2:49" ht="11.25" customHeight="1" x14ac:dyDescent="0.4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89"/>
      <c r="AU59" s="89"/>
      <c r="AV59" s="4"/>
      <c r="AW59" s="4"/>
    </row>
    <row r="60" spans="2:49" ht="15" customHeight="1" x14ac:dyDescent="0.4">
      <c r="B60" s="89"/>
      <c r="C60" s="89"/>
      <c r="D60" s="89"/>
      <c r="E60" s="89"/>
      <c r="F60" s="89"/>
      <c r="G60" s="89"/>
      <c r="H60" s="89"/>
      <c r="I60" s="89"/>
      <c r="J60" s="89"/>
      <c r="K60" s="89"/>
      <c r="L60" s="89"/>
      <c r="M60" s="89"/>
      <c r="N60" s="89"/>
      <c r="O60" s="89"/>
      <c r="P60" s="89"/>
      <c r="Q60" s="89"/>
      <c r="R60" s="89"/>
      <c r="S60" s="89"/>
      <c r="T60" s="89"/>
      <c r="U60" s="89"/>
      <c r="V60" s="89"/>
      <c r="W60" s="89"/>
      <c r="X60" s="89"/>
      <c r="Y60" s="89"/>
      <c r="Z60" s="89"/>
      <c r="AA60" s="89"/>
      <c r="AB60" s="89"/>
      <c r="AC60" s="89"/>
      <c r="AD60" s="89"/>
      <c r="AE60" s="89"/>
      <c r="AF60" s="89"/>
      <c r="AG60" s="89"/>
      <c r="AH60" s="237" t="s">
        <v>64</v>
      </c>
      <c r="AI60" s="237"/>
      <c r="AJ60" s="237"/>
      <c r="AK60" s="237"/>
      <c r="AL60" s="237"/>
      <c r="AM60" s="237"/>
      <c r="AN60" s="237"/>
      <c r="AO60" s="237"/>
      <c r="AP60" s="237"/>
      <c r="AQ60" s="237"/>
      <c r="AR60" s="237"/>
      <c r="AS60" s="237"/>
      <c r="AT60" s="89"/>
      <c r="AU60" s="89"/>
      <c r="AV60" s="4"/>
      <c r="AW60" s="4"/>
    </row>
    <row r="61" spans="2:49" ht="18.75" customHeight="1" x14ac:dyDescent="0.4">
      <c r="B61" s="238"/>
      <c r="C61" s="238"/>
      <c r="D61" s="238"/>
      <c r="E61" s="238"/>
      <c r="F61" s="239"/>
      <c r="G61" s="239"/>
      <c r="H61" s="239"/>
      <c r="I61" s="239"/>
      <c r="J61" s="239"/>
      <c r="K61" s="239"/>
      <c r="L61" s="239"/>
      <c r="M61" s="239"/>
      <c r="N61" s="239"/>
      <c r="O61" s="89"/>
      <c r="P61" s="89"/>
      <c r="Q61" s="89"/>
      <c r="R61" s="89"/>
      <c r="S61" s="89"/>
      <c r="T61" s="89"/>
      <c r="U61" s="89"/>
      <c r="V61" s="89"/>
      <c r="W61" s="89"/>
      <c r="X61" s="89"/>
      <c r="Y61" s="89"/>
      <c r="Z61" s="89"/>
      <c r="AA61" s="89"/>
      <c r="AB61" s="89"/>
      <c r="AC61" s="89"/>
      <c r="AD61" s="89"/>
      <c r="AE61" s="89"/>
      <c r="AF61" s="89"/>
      <c r="AG61" s="89"/>
      <c r="AH61" s="223" t="s">
        <v>1</v>
      </c>
      <c r="AI61" s="223"/>
      <c r="AJ61" s="223"/>
      <c r="AK61" s="223"/>
      <c r="AL61" s="261">
        <f>AL4</f>
        <v>0</v>
      </c>
      <c r="AM61" s="261"/>
      <c r="AN61" s="261"/>
      <c r="AO61" s="261"/>
      <c r="AP61" s="261"/>
      <c r="AQ61" s="261"/>
      <c r="AR61" s="261"/>
      <c r="AS61" s="261"/>
      <c r="AT61" s="8"/>
      <c r="AU61" s="89"/>
      <c r="AV61" s="4"/>
      <c r="AW61" s="4"/>
    </row>
    <row r="62" spans="2:49" ht="3.75" customHeight="1" x14ac:dyDescent="0.4"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89"/>
      <c r="AV62" s="89"/>
      <c r="AW62" s="89"/>
    </row>
    <row r="63" spans="2:49" ht="18.75" customHeight="1" x14ac:dyDescent="0.45">
      <c r="B63" s="238"/>
      <c r="C63" s="238"/>
      <c r="D63" s="238"/>
      <c r="E63" s="238"/>
      <c r="F63" s="239"/>
      <c r="G63" s="239"/>
      <c r="H63" s="239"/>
      <c r="I63" s="239"/>
      <c r="J63" s="239"/>
      <c r="K63" s="239"/>
      <c r="L63" s="239"/>
      <c r="M63" s="239"/>
      <c r="N63" s="239"/>
      <c r="O63" s="89"/>
      <c r="P63" s="89"/>
      <c r="Q63" s="89"/>
      <c r="R63" s="89"/>
      <c r="S63" s="89"/>
      <c r="T63" s="89"/>
      <c r="U63" s="89"/>
      <c r="V63" s="89"/>
      <c r="W63" s="89"/>
      <c r="X63" s="89"/>
      <c r="Y63" s="89"/>
      <c r="Z63" s="89"/>
      <c r="AA63" s="89"/>
      <c r="AB63" s="89"/>
      <c r="AC63" s="89"/>
      <c r="AD63" s="89"/>
      <c r="AE63" s="89"/>
      <c r="AF63" s="89"/>
      <c r="AG63" s="89"/>
      <c r="AH63" s="223" t="s">
        <v>49</v>
      </c>
      <c r="AI63" s="223"/>
      <c r="AJ63" s="223"/>
      <c r="AK63" s="223"/>
      <c r="AL63" s="262">
        <f>I10</f>
        <v>0</v>
      </c>
      <c r="AM63" s="262"/>
      <c r="AN63" s="262"/>
      <c r="AO63" s="262"/>
      <c r="AP63" s="262"/>
      <c r="AQ63" s="262"/>
      <c r="AR63" s="262"/>
      <c r="AS63" s="262"/>
      <c r="AT63" s="8"/>
      <c r="AU63" s="89"/>
      <c r="AV63" s="89"/>
      <c r="AW63" s="89"/>
    </row>
    <row r="64" spans="2:49" ht="30" customHeight="1" x14ac:dyDescent="0.45">
      <c r="B64" s="153" t="s">
        <v>94</v>
      </c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89"/>
      <c r="AV64" s="89"/>
      <c r="AW64" s="89"/>
    </row>
    <row r="65" spans="2:49" ht="3.75" customHeight="1" x14ac:dyDescent="0.4">
      <c r="B65" s="154"/>
      <c r="C65" s="154"/>
      <c r="D65" s="154"/>
      <c r="E65" s="154"/>
      <c r="F65" s="154"/>
      <c r="G65" s="154"/>
      <c r="H65" s="154"/>
      <c r="I65" s="154"/>
      <c r="J65" s="154"/>
      <c r="K65" s="154"/>
      <c r="L65" s="154"/>
      <c r="M65" s="154"/>
      <c r="N65" s="154"/>
      <c r="O65" s="154"/>
      <c r="P65" s="154"/>
      <c r="Q65" s="154"/>
      <c r="R65" s="154"/>
      <c r="S65" s="154"/>
      <c r="T65" s="154"/>
      <c r="U65" s="154"/>
      <c r="V65" s="154"/>
      <c r="W65" s="154"/>
      <c r="X65" s="154"/>
      <c r="Y65" s="154"/>
      <c r="Z65" s="154"/>
      <c r="AA65" s="154"/>
      <c r="AB65" s="154"/>
      <c r="AC65" s="154"/>
      <c r="AD65" s="154"/>
      <c r="AE65" s="154"/>
      <c r="AF65" s="154"/>
      <c r="AG65" s="154"/>
      <c r="AH65" s="154"/>
      <c r="AI65" s="154"/>
      <c r="AJ65" s="154"/>
      <c r="AK65" s="154"/>
      <c r="AL65" s="154"/>
      <c r="AM65" s="154"/>
      <c r="AN65" s="154"/>
      <c r="AO65" s="154"/>
      <c r="AP65" s="154"/>
      <c r="AQ65" s="154"/>
      <c r="AR65" s="154"/>
      <c r="AS65" s="154"/>
      <c r="AT65" s="31"/>
      <c r="AU65" s="89"/>
      <c r="AV65" s="89"/>
      <c r="AW65" s="89"/>
    </row>
    <row r="66" spans="2:49" ht="22.5" customHeight="1" x14ac:dyDescent="0.4">
      <c r="B66" s="238" t="s">
        <v>95</v>
      </c>
      <c r="C66" s="238"/>
      <c r="D66" s="238"/>
      <c r="E66" s="238"/>
      <c r="F66" s="238"/>
      <c r="G66" s="238"/>
      <c r="H66" s="238"/>
      <c r="I66" s="238"/>
      <c r="J66" s="238"/>
      <c r="K66" s="238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0"/>
      <c r="Z66" s="20"/>
      <c r="AA66" s="20"/>
      <c r="AB66" s="20"/>
      <c r="AC66" s="20"/>
      <c r="AD66" s="20"/>
      <c r="AE66" s="26"/>
      <c r="AF66" s="25"/>
      <c r="AG66" s="25"/>
      <c r="AH66" s="25"/>
      <c r="AI66" s="25"/>
      <c r="AJ66" s="25"/>
      <c r="AK66" s="25"/>
      <c r="AL66" s="25"/>
      <c r="AM66" s="25"/>
      <c r="AN66" s="20"/>
      <c r="AO66" s="20"/>
      <c r="AP66" s="20"/>
      <c r="AQ66" s="20"/>
      <c r="AR66" s="20"/>
      <c r="AS66" s="20"/>
      <c r="AT66" s="25"/>
      <c r="AU66" s="89"/>
      <c r="AV66" s="89"/>
      <c r="AW66" s="89"/>
    </row>
    <row r="67" spans="2:49" ht="123.75" customHeight="1" x14ac:dyDescent="0.4">
      <c r="B67" s="290"/>
      <c r="C67" s="229"/>
      <c r="D67" s="229"/>
      <c r="E67" s="229"/>
      <c r="F67" s="229"/>
      <c r="G67" s="229"/>
      <c r="H67" s="229"/>
      <c r="I67" s="229"/>
      <c r="J67" s="229"/>
      <c r="K67" s="229"/>
      <c r="L67" s="229"/>
      <c r="M67" s="229"/>
      <c r="N67" s="229"/>
      <c r="O67" s="229"/>
      <c r="P67" s="229"/>
      <c r="Q67" s="229"/>
      <c r="R67" s="229"/>
      <c r="S67" s="229"/>
      <c r="T67" s="229"/>
      <c r="U67" s="229"/>
      <c r="V67" s="229"/>
      <c r="W67" s="229"/>
      <c r="X67" s="229"/>
      <c r="Y67" s="229"/>
      <c r="Z67" s="229"/>
      <c r="AA67" s="229"/>
      <c r="AB67" s="229"/>
      <c r="AC67" s="229"/>
      <c r="AD67" s="229"/>
      <c r="AE67" s="229"/>
      <c r="AF67" s="229"/>
      <c r="AG67" s="229"/>
      <c r="AH67" s="229"/>
      <c r="AI67" s="229"/>
      <c r="AJ67" s="229"/>
      <c r="AK67" s="229"/>
      <c r="AL67" s="229"/>
      <c r="AM67" s="229"/>
      <c r="AN67" s="229"/>
      <c r="AO67" s="229"/>
      <c r="AP67" s="229"/>
      <c r="AQ67" s="229"/>
      <c r="AR67" s="229"/>
      <c r="AS67" s="229"/>
      <c r="AT67" s="25"/>
      <c r="AU67" s="89"/>
      <c r="AV67" s="89"/>
      <c r="AW67" s="89"/>
    </row>
    <row r="68" spans="2:49" ht="6" customHeight="1" x14ac:dyDescent="0.4">
      <c r="B68" s="115"/>
      <c r="C68" s="115"/>
      <c r="D68" s="115"/>
      <c r="E68" s="115"/>
      <c r="F68" s="115"/>
      <c r="G68" s="115"/>
      <c r="H68" s="115"/>
      <c r="I68" s="115"/>
      <c r="J68" s="115"/>
      <c r="K68" s="115"/>
      <c r="L68" s="115"/>
      <c r="M68" s="115"/>
      <c r="N68" s="115"/>
      <c r="O68" s="115"/>
      <c r="P68" s="115"/>
      <c r="Q68" s="115"/>
      <c r="R68" s="115"/>
      <c r="S68" s="115"/>
      <c r="T68" s="115"/>
      <c r="U68" s="115"/>
      <c r="V68" s="115"/>
      <c r="W68" s="115"/>
      <c r="X68" s="115"/>
      <c r="Y68" s="115"/>
      <c r="Z68" s="115"/>
      <c r="AA68" s="115"/>
      <c r="AB68" s="115"/>
      <c r="AC68" s="115"/>
      <c r="AD68" s="115"/>
      <c r="AE68" s="115"/>
      <c r="AF68" s="115"/>
      <c r="AG68" s="115"/>
      <c r="AH68" s="115"/>
      <c r="AI68" s="115"/>
      <c r="AJ68" s="115"/>
      <c r="AK68" s="115"/>
      <c r="AL68" s="115"/>
      <c r="AM68" s="115"/>
      <c r="AN68" s="115"/>
      <c r="AO68" s="115"/>
      <c r="AP68" s="115"/>
      <c r="AQ68" s="115"/>
      <c r="AR68" s="115"/>
      <c r="AS68" s="115"/>
      <c r="AT68" s="31"/>
      <c r="AU68" s="89"/>
      <c r="AV68" s="89"/>
      <c r="AW68" s="89"/>
    </row>
    <row r="69" spans="2:49" ht="22.5" customHeight="1" x14ac:dyDescent="0.4">
      <c r="B69" s="155" t="s">
        <v>96</v>
      </c>
      <c r="C69" s="34"/>
      <c r="D69" s="34"/>
      <c r="E69" s="34"/>
      <c r="F69" s="34"/>
      <c r="G69" s="6"/>
      <c r="H69" s="6"/>
      <c r="I69" s="6"/>
      <c r="J69" s="6"/>
      <c r="K69" s="6"/>
      <c r="L69" s="6"/>
      <c r="M69" s="6"/>
      <c r="N69" s="6"/>
      <c r="O69" s="6"/>
      <c r="P69" s="116"/>
      <c r="Q69" s="116"/>
      <c r="R69" s="116"/>
      <c r="S69" s="116"/>
      <c r="T69" s="116"/>
      <c r="U69" s="116"/>
      <c r="V69" s="116"/>
      <c r="W69" s="116"/>
      <c r="X69" s="116"/>
      <c r="Y69" s="116"/>
      <c r="Z69" s="116"/>
      <c r="AA69" s="116"/>
      <c r="AB69" s="116"/>
      <c r="AC69" s="116"/>
      <c r="AD69" s="116"/>
      <c r="AE69" s="117"/>
      <c r="AF69" s="117"/>
      <c r="AG69" s="117"/>
      <c r="AH69" s="117"/>
      <c r="AI69" s="117"/>
      <c r="AJ69" s="117"/>
      <c r="AK69" s="117"/>
      <c r="AL69" s="117"/>
      <c r="AM69" s="117"/>
      <c r="AN69" s="117"/>
      <c r="AO69" s="41"/>
      <c r="AP69" s="118"/>
      <c r="AQ69" s="118"/>
      <c r="AR69" s="118"/>
      <c r="AS69" s="118"/>
      <c r="AT69" s="6"/>
      <c r="AU69" s="89"/>
      <c r="AV69" s="89"/>
      <c r="AW69" s="89"/>
    </row>
    <row r="70" spans="2:49" ht="3.75" customHeight="1" x14ac:dyDescent="0.4">
      <c r="B70" s="34"/>
      <c r="C70" s="34"/>
      <c r="D70" s="34"/>
      <c r="E70" s="34"/>
      <c r="F70" s="34"/>
      <c r="G70" s="6"/>
      <c r="H70" s="6"/>
      <c r="I70" s="6"/>
      <c r="J70" s="6"/>
      <c r="K70" s="6"/>
      <c r="L70" s="6"/>
      <c r="M70" s="6"/>
      <c r="N70" s="6"/>
      <c r="O70" s="6"/>
      <c r="P70" s="116"/>
      <c r="Q70" s="116"/>
      <c r="R70" s="116"/>
      <c r="S70" s="116"/>
      <c r="T70" s="116"/>
      <c r="U70" s="116"/>
      <c r="V70" s="116"/>
      <c r="W70" s="116"/>
      <c r="X70" s="116"/>
      <c r="Y70" s="116"/>
      <c r="Z70" s="116"/>
      <c r="AA70" s="116"/>
      <c r="AB70" s="116"/>
      <c r="AC70" s="116"/>
      <c r="AD70" s="116"/>
      <c r="AE70" s="117"/>
      <c r="AF70" s="117"/>
      <c r="AG70" s="117"/>
      <c r="AH70" s="117"/>
      <c r="AI70" s="117"/>
      <c r="AJ70" s="117"/>
      <c r="AK70" s="117"/>
      <c r="AL70" s="117"/>
      <c r="AM70" s="117"/>
      <c r="AN70" s="117"/>
      <c r="AO70" s="41"/>
      <c r="AP70" s="118"/>
      <c r="AQ70" s="118"/>
      <c r="AR70" s="118"/>
      <c r="AS70" s="118"/>
      <c r="AT70" s="6"/>
      <c r="AU70" s="89"/>
      <c r="AV70" s="89"/>
      <c r="AW70" s="89"/>
    </row>
    <row r="71" spans="2:49" ht="18.75" customHeight="1" x14ac:dyDescent="0.4">
      <c r="B71" s="223" t="s">
        <v>97</v>
      </c>
      <c r="C71" s="223"/>
      <c r="D71" s="223"/>
      <c r="E71" s="223"/>
      <c r="F71" s="223"/>
      <c r="G71" s="223"/>
      <c r="H71" s="223"/>
      <c r="I71" s="223"/>
      <c r="J71" s="224"/>
      <c r="K71" s="224"/>
      <c r="L71" s="224"/>
      <c r="M71" s="224"/>
      <c r="N71" s="224"/>
      <c r="O71" s="224"/>
      <c r="P71" s="224"/>
      <c r="Q71" s="224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116"/>
      <c r="AE71" s="156"/>
      <c r="AF71" s="156"/>
      <c r="AG71" s="156"/>
      <c r="AH71" s="156"/>
      <c r="AI71" s="156"/>
      <c r="AJ71" s="156"/>
      <c r="AK71" s="156"/>
      <c r="AL71" s="156"/>
      <c r="AM71" s="41"/>
      <c r="AN71" s="41"/>
      <c r="AO71" s="41"/>
      <c r="AP71" s="41"/>
      <c r="AQ71" s="41"/>
      <c r="AR71" s="41"/>
      <c r="AS71" s="41"/>
      <c r="AT71" s="6"/>
      <c r="AU71" s="89"/>
      <c r="AV71" s="89"/>
      <c r="AW71" s="89"/>
    </row>
    <row r="72" spans="2:49" ht="22.5" customHeight="1" x14ac:dyDescent="0.4">
      <c r="B72" s="155" t="s">
        <v>16</v>
      </c>
      <c r="C72" s="89"/>
      <c r="D72" s="89"/>
      <c r="E72" s="89"/>
      <c r="F72" s="89"/>
      <c r="G72" s="89"/>
      <c r="H72" s="89"/>
      <c r="I72" s="89"/>
      <c r="J72" s="89"/>
      <c r="K72" s="89"/>
      <c r="L72" s="89"/>
      <c r="M72" s="89"/>
      <c r="N72" s="89"/>
      <c r="O72" s="89"/>
      <c r="P72" s="89"/>
      <c r="Q72" s="89"/>
      <c r="R72" s="89"/>
      <c r="S72" s="89"/>
      <c r="T72" s="89"/>
      <c r="U72" s="89"/>
      <c r="V72" s="89"/>
      <c r="W72" s="89"/>
      <c r="X72" s="25"/>
      <c r="Y72" s="89"/>
      <c r="Z72" s="89"/>
      <c r="AA72" s="89"/>
      <c r="AB72" s="89"/>
      <c r="AC72" s="89"/>
      <c r="AD72" s="89"/>
      <c r="AE72" s="89"/>
      <c r="AF72" s="89"/>
      <c r="AG72" s="89"/>
      <c r="AH72" s="89"/>
      <c r="AI72" s="89"/>
      <c r="AJ72" s="89"/>
      <c r="AK72" s="89"/>
      <c r="AL72" s="89"/>
      <c r="AM72" s="89"/>
      <c r="AN72" s="89"/>
      <c r="AO72" s="89"/>
      <c r="AP72" s="89"/>
      <c r="AQ72" s="89"/>
      <c r="AR72" s="89"/>
      <c r="AS72" s="89"/>
      <c r="AT72" s="89"/>
      <c r="AU72" s="89"/>
      <c r="AV72" s="89"/>
      <c r="AW72" s="89"/>
    </row>
    <row r="73" spans="2:49" ht="3.75" customHeight="1" x14ac:dyDescent="0.4">
      <c r="B73" s="34"/>
      <c r="C73" s="89"/>
      <c r="D73" s="89"/>
      <c r="E73" s="89"/>
      <c r="F73" s="89"/>
      <c r="G73" s="89"/>
      <c r="H73" s="89"/>
      <c r="I73" s="89"/>
      <c r="J73" s="89"/>
      <c r="K73" s="89"/>
      <c r="L73" s="89"/>
      <c r="M73" s="89"/>
      <c r="N73" s="89"/>
      <c r="O73" s="89"/>
      <c r="P73" s="89"/>
      <c r="Q73" s="89"/>
      <c r="R73" s="89"/>
      <c r="S73" s="89"/>
      <c r="T73" s="89"/>
      <c r="U73" s="89"/>
      <c r="V73" s="89"/>
      <c r="W73" s="89"/>
      <c r="X73" s="25"/>
      <c r="Y73" s="89"/>
      <c r="Z73" s="89"/>
      <c r="AA73" s="89"/>
      <c r="AB73" s="89"/>
      <c r="AC73" s="89"/>
      <c r="AD73" s="89"/>
      <c r="AE73" s="89"/>
      <c r="AF73" s="89"/>
      <c r="AG73" s="89"/>
      <c r="AH73" s="89"/>
      <c r="AI73" s="89"/>
      <c r="AJ73" s="89"/>
      <c r="AK73" s="89"/>
      <c r="AL73" s="89"/>
      <c r="AM73" s="89"/>
      <c r="AN73" s="89"/>
      <c r="AO73" s="89"/>
      <c r="AP73" s="89"/>
      <c r="AQ73" s="89"/>
      <c r="AR73" s="89"/>
      <c r="AS73" s="89"/>
      <c r="AT73" s="89"/>
      <c r="AU73" s="89"/>
      <c r="AV73" s="89"/>
      <c r="AW73" s="89"/>
    </row>
    <row r="74" spans="2:49" ht="18.75" customHeight="1" x14ac:dyDescent="0.4">
      <c r="B74" s="223" t="s">
        <v>17</v>
      </c>
      <c r="C74" s="223"/>
      <c r="D74" s="223"/>
      <c r="E74" s="223"/>
      <c r="F74" s="223"/>
      <c r="G74" s="223"/>
      <c r="H74" s="223"/>
      <c r="I74" s="223"/>
      <c r="J74" s="223"/>
      <c r="K74" s="223"/>
      <c r="L74" s="223"/>
      <c r="M74" s="264"/>
      <c r="N74" s="264"/>
      <c r="O74" s="264"/>
      <c r="P74" s="264"/>
      <c r="Q74" s="264"/>
      <c r="R74" s="264"/>
      <c r="S74" s="264"/>
      <c r="T74" s="264"/>
      <c r="U74" s="264"/>
      <c r="V74" s="264"/>
      <c r="W74" s="183"/>
      <c r="X74" s="183"/>
      <c r="Y74" s="223"/>
      <c r="Z74" s="223"/>
      <c r="AA74" s="223"/>
      <c r="AB74" s="223"/>
      <c r="AC74" s="223"/>
      <c r="AD74" s="223"/>
      <c r="AE74" s="223"/>
      <c r="AF74" s="223"/>
      <c r="AG74" s="223"/>
      <c r="AH74" s="223"/>
      <c r="AI74" s="223"/>
      <c r="AJ74" s="264">
        <f>ROUND('Parecer RC'!H155*(1+AM46),2)</f>
        <v>0</v>
      </c>
      <c r="AK74" s="264"/>
      <c r="AL74" s="264"/>
      <c r="AM74" s="264"/>
      <c r="AN74" s="264"/>
      <c r="AO74" s="264"/>
      <c r="AP74" s="264"/>
      <c r="AQ74" s="264"/>
      <c r="AR74" s="264"/>
      <c r="AS74" s="264"/>
      <c r="AT74" s="89"/>
      <c r="AU74" s="89"/>
      <c r="AV74" s="28">
        <f>AJ74-J40</f>
        <v>0</v>
      </c>
      <c r="AW74" s="28"/>
    </row>
    <row r="75" spans="2:49" ht="3.75" customHeight="1" x14ac:dyDescent="0.4">
      <c r="B75" s="34"/>
      <c r="C75" s="89"/>
      <c r="D75" s="89"/>
      <c r="E75" s="89"/>
      <c r="F75" s="89"/>
      <c r="G75" s="89"/>
      <c r="H75" s="89"/>
      <c r="I75" s="89"/>
      <c r="J75" s="89"/>
      <c r="K75" s="89"/>
      <c r="L75" s="89"/>
      <c r="M75" s="89"/>
      <c r="N75" s="89"/>
      <c r="O75" s="89"/>
      <c r="P75" s="89"/>
      <c r="Q75" s="89"/>
      <c r="R75" s="89"/>
      <c r="S75" s="89"/>
      <c r="T75" s="89"/>
      <c r="U75" s="89"/>
      <c r="V75" s="89"/>
      <c r="W75" s="89"/>
      <c r="X75" s="25"/>
      <c r="Y75" s="89"/>
      <c r="Z75" s="89"/>
      <c r="AA75" s="89"/>
      <c r="AB75" s="89"/>
      <c r="AC75" s="89"/>
      <c r="AD75" s="89"/>
      <c r="AE75" s="89"/>
      <c r="AF75" s="89"/>
      <c r="AG75" s="89"/>
      <c r="AH75" s="89"/>
      <c r="AI75" s="89"/>
      <c r="AJ75" s="89"/>
      <c r="AK75" s="89"/>
      <c r="AL75" s="89"/>
      <c r="AM75" s="89"/>
      <c r="AN75" s="89"/>
      <c r="AO75" s="89"/>
      <c r="AP75" s="89"/>
      <c r="AQ75" s="89"/>
      <c r="AR75" s="89"/>
      <c r="AS75" s="89"/>
      <c r="AT75" s="89"/>
      <c r="AU75" s="89"/>
      <c r="AV75" s="89"/>
      <c r="AW75" s="89"/>
    </row>
    <row r="76" spans="2:49" ht="18.75" customHeight="1" x14ac:dyDescent="0.4">
      <c r="B76" s="223" t="s">
        <v>18</v>
      </c>
      <c r="C76" s="223"/>
      <c r="D76" s="223"/>
      <c r="E76" s="223"/>
      <c r="F76" s="223"/>
      <c r="G76" s="223"/>
      <c r="H76" s="223"/>
      <c r="I76" s="223"/>
      <c r="J76" s="223"/>
      <c r="K76" s="223"/>
      <c r="L76" s="223"/>
      <c r="M76" s="264"/>
      <c r="N76" s="264"/>
      <c r="O76" s="264"/>
      <c r="P76" s="264"/>
      <c r="Q76" s="264"/>
      <c r="R76" s="264"/>
      <c r="S76" s="264"/>
      <c r="T76" s="264"/>
      <c r="U76" s="264"/>
      <c r="V76" s="264"/>
      <c r="W76" s="183"/>
      <c r="X76" s="183"/>
      <c r="Y76" s="223"/>
      <c r="Z76" s="223"/>
      <c r="AA76" s="223"/>
      <c r="AB76" s="223"/>
      <c r="AC76" s="223"/>
      <c r="AD76" s="223"/>
      <c r="AE76" s="223"/>
      <c r="AF76" s="223"/>
      <c r="AG76" s="223"/>
      <c r="AH76" s="223"/>
      <c r="AI76" s="223"/>
      <c r="AJ76" s="264">
        <f>ROUND('Parecer PRA'!I298*(1+AM46),2)</f>
        <v>0</v>
      </c>
      <c r="AK76" s="264"/>
      <c r="AL76" s="264"/>
      <c r="AM76" s="264"/>
      <c r="AN76" s="264"/>
      <c r="AO76" s="264"/>
      <c r="AP76" s="264"/>
      <c r="AQ76" s="264"/>
      <c r="AR76" s="264"/>
      <c r="AS76" s="264"/>
      <c r="AT76" s="89"/>
      <c r="AU76" s="89"/>
      <c r="AV76" s="28">
        <f>AJ76-Y40</f>
        <v>0</v>
      </c>
      <c r="AW76" s="89"/>
    </row>
    <row r="77" spans="2:49" ht="3.75" customHeight="1" x14ac:dyDescent="0.4">
      <c r="B77" s="34"/>
      <c r="C77" s="89"/>
      <c r="D77" s="89"/>
      <c r="E77" s="89"/>
      <c r="F77" s="89"/>
      <c r="G77" s="89"/>
      <c r="H77" s="89"/>
      <c r="I77" s="89"/>
      <c r="J77" s="89"/>
      <c r="K77" s="89"/>
      <c r="L77" s="89"/>
      <c r="M77" s="89"/>
      <c r="N77" s="89"/>
      <c r="O77" s="89"/>
      <c r="P77" s="89"/>
      <c r="Q77" s="89"/>
      <c r="R77" s="89"/>
      <c r="S77" s="89"/>
      <c r="T77" s="89"/>
      <c r="U77" s="89"/>
      <c r="V77" s="89"/>
      <c r="W77" s="89"/>
      <c r="X77" s="25"/>
      <c r="Y77" s="89"/>
      <c r="Z77" s="89"/>
      <c r="AA77" s="89"/>
      <c r="AB77" s="89"/>
      <c r="AC77" s="89"/>
      <c r="AD77" s="89"/>
      <c r="AE77" s="89"/>
      <c r="AF77" s="89"/>
      <c r="AG77" s="89"/>
      <c r="AH77" s="89"/>
      <c r="AI77" s="89"/>
      <c r="AJ77" s="89"/>
      <c r="AK77" s="89"/>
      <c r="AL77" s="89"/>
      <c r="AM77" s="89"/>
      <c r="AN77" s="89"/>
      <c r="AO77" s="89"/>
      <c r="AP77" s="89"/>
      <c r="AQ77" s="89"/>
      <c r="AR77" s="89"/>
      <c r="AS77" s="89"/>
      <c r="AT77" s="89"/>
      <c r="AU77" s="89"/>
      <c r="AV77" s="89"/>
      <c r="AW77" s="89"/>
    </row>
    <row r="78" spans="2:49" ht="18.75" customHeight="1" x14ac:dyDescent="0.4">
      <c r="B78" s="272" t="s">
        <v>19</v>
      </c>
      <c r="C78" s="272"/>
      <c r="D78" s="272"/>
      <c r="E78" s="272"/>
      <c r="F78" s="272"/>
      <c r="G78" s="272"/>
      <c r="H78" s="272"/>
      <c r="I78" s="272"/>
      <c r="J78" s="272"/>
      <c r="K78" s="272"/>
      <c r="L78" s="272"/>
      <c r="M78" s="269"/>
      <c r="N78" s="269"/>
      <c r="O78" s="269"/>
      <c r="P78" s="269"/>
      <c r="Q78" s="269"/>
      <c r="R78" s="269"/>
      <c r="S78" s="269"/>
      <c r="T78" s="269"/>
      <c r="U78" s="269"/>
      <c r="V78" s="269"/>
      <c r="W78" s="183"/>
      <c r="X78" s="183"/>
      <c r="Y78" s="272"/>
      <c r="Z78" s="272"/>
      <c r="AA78" s="272"/>
      <c r="AB78" s="272"/>
      <c r="AC78" s="272"/>
      <c r="AD78" s="272"/>
      <c r="AE78" s="272"/>
      <c r="AF78" s="272"/>
      <c r="AG78" s="272"/>
      <c r="AH78" s="272"/>
      <c r="AI78" s="272"/>
      <c r="AJ78" s="265">
        <f>AJ74+AJ76</f>
        <v>0</v>
      </c>
      <c r="AK78" s="265"/>
      <c r="AL78" s="265"/>
      <c r="AM78" s="265"/>
      <c r="AN78" s="265"/>
      <c r="AO78" s="265"/>
      <c r="AP78" s="265"/>
      <c r="AQ78" s="265"/>
      <c r="AR78" s="265"/>
      <c r="AS78" s="265"/>
      <c r="AT78" s="89"/>
      <c r="AU78" s="89"/>
      <c r="AV78" s="28">
        <f>AJ78-AN40</f>
        <v>0</v>
      </c>
      <c r="AW78" s="28"/>
    </row>
    <row r="79" spans="2:49" ht="6" customHeight="1" x14ac:dyDescent="0.4">
      <c r="B79" s="89"/>
      <c r="C79" s="89"/>
      <c r="D79" s="89"/>
      <c r="E79" s="89"/>
      <c r="F79" s="89"/>
      <c r="G79" s="89"/>
      <c r="H79" s="89"/>
      <c r="I79" s="89"/>
      <c r="J79" s="89"/>
      <c r="K79" s="89"/>
      <c r="L79" s="89"/>
      <c r="M79" s="89"/>
      <c r="N79" s="89"/>
      <c r="O79" s="89"/>
      <c r="P79" s="89"/>
      <c r="Q79" s="89"/>
      <c r="R79" s="89"/>
      <c r="S79" s="89"/>
      <c r="T79" s="89"/>
      <c r="U79" s="89"/>
      <c r="V79" s="89"/>
      <c r="W79" s="89"/>
      <c r="X79" s="89"/>
      <c r="Y79" s="89"/>
      <c r="Z79" s="89"/>
      <c r="AA79" s="89"/>
      <c r="AB79" s="89"/>
      <c r="AC79" s="89"/>
      <c r="AD79" s="89"/>
      <c r="AE79" s="89"/>
      <c r="AF79" s="89"/>
      <c r="AG79" s="89"/>
      <c r="AH79" s="89"/>
      <c r="AI79" s="89"/>
      <c r="AJ79" s="89"/>
      <c r="AK79" s="89"/>
      <c r="AL79" s="89"/>
      <c r="AM79" s="89"/>
      <c r="AN79" s="89"/>
      <c r="AO79" s="89"/>
      <c r="AP79" s="89"/>
      <c r="AQ79" s="89"/>
      <c r="AR79" s="89"/>
      <c r="AS79" s="89"/>
      <c r="AT79" s="89"/>
      <c r="AU79" s="89"/>
      <c r="AV79" s="89"/>
      <c r="AW79" s="89"/>
    </row>
    <row r="80" spans="2:49" ht="26.4" customHeight="1" x14ac:dyDescent="0.4">
      <c r="B80" s="266" t="s">
        <v>20</v>
      </c>
      <c r="C80" s="266"/>
      <c r="D80" s="266"/>
      <c r="E80" s="266"/>
      <c r="F80" s="266"/>
      <c r="G80" s="266"/>
      <c r="H80" s="266"/>
      <c r="I80" s="266"/>
      <c r="J80" s="266"/>
      <c r="K80" s="266"/>
      <c r="L80" s="266"/>
      <c r="M80" s="183"/>
      <c r="N80" s="183"/>
      <c r="O80" s="183"/>
      <c r="P80" s="183"/>
      <c r="Q80" s="183"/>
      <c r="R80" s="183"/>
      <c r="S80" s="183"/>
      <c r="T80" s="183"/>
      <c r="U80" s="183"/>
      <c r="V80" s="183"/>
      <c r="W80" s="183"/>
      <c r="X80" s="183"/>
      <c r="Y80" s="183"/>
      <c r="Z80" s="183"/>
      <c r="AA80" s="183"/>
      <c r="AB80" s="183"/>
      <c r="AC80" s="183"/>
      <c r="AD80" s="183"/>
      <c r="AE80" s="183"/>
      <c r="AF80" s="183"/>
      <c r="AG80" s="183"/>
      <c r="AH80" s="183"/>
      <c r="AI80" s="183"/>
      <c r="AJ80" s="183"/>
      <c r="AK80" s="183"/>
      <c r="AL80" s="183"/>
      <c r="AM80" s="183"/>
      <c r="AN80" s="183"/>
      <c r="AO80" s="183"/>
      <c r="AP80" s="183"/>
      <c r="AQ80" s="267">
        <f>IFERROR(ROUNDUP(((AY85+AY87)/AJ78),2),0)</f>
        <v>0</v>
      </c>
      <c r="AR80" s="267"/>
      <c r="AS80" s="267"/>
      <c r="AT80" s="89"/>
      <c r="AU80" s="89"/>
      <c r="AV80" s="89"/>
      <c r="AW80" s="89"/>
    </row>
    <row r="81" spans="2:51" ht="30" customHeight="1" x14ac:dyDescent="0.4">
      <c r="B81" s="268" t="s">
        <v>21</v>
      </c>
      <c r="C81" s="268"/>
      <c r="D81" s="268"/>
      <c r="E81" s="268"/>
      <c r="F81" s="268"/>
      <c r="G81" s="268"/>
      <c r="H81" s="268"/>
      <c r="I81" s="268"/>
      <c r="J81" s="268"/>
      <c r="K81" s="268"/>
      <c r="L81" s="268"/>
      <c r="M81" s="268"/>
      <c r="N81" s="268"/>
      <c r="O81" s="268"/>
      <c r="P81" s="268"/>
      <c r="Q81" s="268"/>
      <c r="R81" s="268"/>
      <c r="S81" s="268"/>
      <c r="T81" s="268"/>
      <c r="U81" s="268"/>
      <c r="V81" s="268"/>
      <c r="W81" s="268"/>
      <c r="X81" s="268"/>
      <c r="Y81" s="268"/>
      <c r="Z81" s="268"/>
      <c r="AA81" s="268"/>
      <c r="AB81" s="268"/>
      <c r="AC81" s="268"/>
      <c r="AD81" s="268"/>
      <c r="AE81" s="268"/>
      <c r="AF81" s="268"/>
      <c r="AG81" s="268"/>
      <c r="AH81" s="268"/>
      <c r="AI81" s="268"/>
      <c r="AJ81" s="268"/>
      <c r="AK81" s="268"/>
      <c r="AL81" s="268"/>
      <c r="AM81" s="268"/>
      <c r="AN81" s="268"/>
      <c r="AO81" s="268"/>
      <c r="AP81" s="268"/>
      <c r="AQ81" s="268"/>
      <c r="AR81" s="268"/>
      <c r="AS81" s="268"/>
      <c r="AT81" s="89"/>
      <c r="AU81" s="89"/>
      <c r="AV81" s="89"/>
      <c r="AW81" s="89"/>
      <c r="AX81" s="89"/>
      <c r="AY81" s="89"/>
    </row>
    <row r="82" spans="2:51" ht="7.35" customHeight="1" x14ac:dyDescent="0.4">
      <c r="B82" s="119"/>
      <c r="C82" s="119"/>
      <c r="D82" s="119"/>
      <c r="E82" s="119"/>
      <c r="F82" s="119"/>
      <c r="G82" s="119"/>
      <c r="H82" s="119"/>
      <c r="I82" s="119"/>
      <c r="J82" s="119"/>
      <c r="K82" s="119"/>
      <c r="L82" s="119"/>
      <c r="M82" s="89"/>
      <c r="N82" s="89"/>
      <c r="O82" s="89"/>
      <c r="P82" s="89"/>
      <c r="Q82" s="89"/>
      <c r="R82" s="89"/>
      <c r="S82" s="89"/>
      <c r="T82" s="89"/>
      <c r="U82" s="89"/>
      <c r="V82" s="89"/>
      <c r="W82" s="89"/>
      <c r="X82" s="89"/>
      <c r="Y82" s="89"/>
      <c r="Z82" s="89"/>
      <c r="AA82" s="89"/>
      <c r="AB82" s="89"/>
      <c r="AC82" s="89"/>
      <c r="AD82" s="89"/>
      <c r="AE82" s="89"/>
      <c r="AF82" s="89"/>
      <c r="AG82" s="89"/>
      <c r="AH82" s="89"/>
      <c r="AI82" s="89"/>
      <c r="AJ82" s="89"/>
      <c r="AK82" s="89"/>
      <c r="AL82" s="89"/>
      <c r="AM82" s="89"/>
      <c r="AN82" s="89"/>
      <c r="AO82" s="89"/>
      <c r="AP82" s="89"/>
      <c r="AQ82" s="120"/>
      <c r="AR82" s="120"/>
      <c r="AS82" s="120"/>
      <c r="AT82" s="89"/>
      <c r="AU82" s="89"/>
      <c r="AV82" s="89"/>
      <c r="AW82" s="89"/>
      <c r="AX82" s="89"/>
      <c r="AY82" s="89"/>
    </row>
    <row r="83" spans="2:51" ht="22.5" customHeight="1" x14ac:dyDescent="0.4">
      <c r="B83" s="157" t="s">
        <v>22</v>
      </c>
      <c r="C83" s="119"/>
      <c r="D83" s="119"/>
      <c r="E83" s="119"/>
      <c r="F83" s="119"/>
      <c r="G83" s="119"/>
      <c r="H83" s="119"/>
      <c r="I83" s="119"/>
      <c r="J83" s="119"/>
      <c r="K83" s="119"/>
      <c r="L83" s="119"/>
      <c r="M83" s="89"/>
      <c r="N83" s="89"/>
      <c r="O83" s="89"/>
      <c r="P83" s="89"/>
      <c r="Q83" s="89"/>
      <c r="R83" s="89"/>
      <c r="S83" s="89"/>
      <c r="T83" s="89"/>
      <c r="U83" s="89"/>
      <c r="V83" s="89"/>
      <c r="W83" s="89"/>
      <c r="X83" s="89"/>
      <c r="Y83" s="89"/>
      <c r="Z83" s="89"/>
      <c r="AA83" s="89"/>
      <c r="AB83" s="89"/>
      <c r="AC83" s="89"/>
      <c r="AD83" s="89"/>
      <c r="AE83" s="89"/>
      <c r="AF83" s="89"/>
      <c r="AG83" s="89"/>
      <c r="AH83" s="89"/>
      <c r="AI83" s="89"/>
      <c r="AJ83" s="89"/>
      <c r="AK83" s="89"/>
      <c r="AL83" s="89"/>
      <c r="AM83" s="89"/>
      <c r="AN83" s="89"/>
      <c r="AO83" s="89"/>
      <c r="AP83" s="89"/>
      <c r="AQ83" s="120"/>
      <c r="AR83" s="120"/>
      <c r="AS83" s="120"/>
      <c r="AT83" s="89"/>
      <c r="AU83" s="89"/>
      <c r="AV83" s="89"/>
      <c r="AW83" s="89"/>
      <c r="AX83" s="89"/>
      <c r="AY83" s="89"/>
    </row>
    <row r="84" spans="2:51" ht="3.75" customHeight="1" x14ac:dyDescent="0.4">
      <c r="B84" s="34"/>
      <c r="C84" s="89"/>
      <c r="D84" s="89"/>
      <c r="E84" s="89"/>
      <c r="F84" s="89"/>
      <c r="G84" s="89"/>
      <c r="H84" s="89"/>
      <c r="I84" s="89"/>
      <c r="J84" s="89"/>
      <c r="K84" s="89"/>
      <c r="L84" s="89"/>
      <c r="M84" s="89"/>
      <c r="N84" s="89"/>
      <c r="O84" s="89"/>
      <c r="P84" s="89"/>
      <c r="Q84" s="89"/>
      <c r="R84" s="89"/>
      <c r="S84" s="89"/>
      <c r="T84" s="89"/>
      <c r="U84" s="89"/>
      <c r="V84" s="89"/>
      <c r="W84" s="89"/>
      <c r="X84" s="25"/>
      <c r="Y84" s="89"/>
      <c r="Z84" s="89"/>
      <c r="AA84" s="89"/>
      <c r="AB84" s="89"/>
      <c r="AC84" s="89"/>
      <c r="AD84" s="89"/>
      <c r="AE84" s="89"/>
      <c r="AF84" s="89"/>
      <c r="AG84" s="89"/>
      <c r="AH84" s="89"/>
      <c r="AI84" s="89"/>
      <c r="AJ84" s="89"/>
      <c r="AK84" s="89"/>
      <c r="AL84" s="89"/>
      <c r="AM84" s="89"/>
      <c r="AN84" s="89"/>
      <c r="AO84" s="89"/>
      <c r="AP84" s="89"/>
      <c r="AQ84" s="89"/>
      <c r="AR84" s="89"/>
      <c r="AS84" s="89"/>
      <c r="AT84" s="89"/>
      <c r="AU84" s="89"/>
      <c r="AV84" s="89"/>
      <c r="AW84" s="89"/>
      <c r="AX84" s="89"/>
      <c r="AY84" s="89"/>
    </row>
    <row r="85" spans="2:51" ht="19.5" customHeight="1" x14ac:dyDescent="0.4">
      <c r="B85" s="223" t="s">
        <v>23</v>
      </c>
      <c r="C85" s="223"/>
      <c r="D85" s="223"/>
      <c r="E85" s="223"/>
      <c r="F85" s="223"/>
      <c r="G85" s="223"/>
      <c r="H85" s="223"/>
      <c r="I85" s="223"/>
      <c r="J85" s="223"/>
      <c r="K85" s="223"/>
      <c r="L85" s="223"/>
      <c r="M85" s="223"/>
      <c r="N85" s="223"/>
      <c r="O85" s="223"/>
      <c r="P85" s="264"/>
      <c r="Q85" s="264"/>
      <c r="R85" s="264"/>
      <c r="S85" s="264"/>
      <c r="T85" s="264"/>
      <c r="U85" s="264"/>
      <c r="V85" s="264"/>
      <c r="W85" s="194"/>
      <c r="X85" s="183"/>
      <c r="Y85" s="223"/>
      <c r="Z85" s="223"/>
      <c r="AA85" s="223"/>
      <c r="AB85" s="223"/>
      <c r="AC85" s="223"/>
      <c r="AD85" s="223"/>
      <c r="AE85" s="223"/>
      <c r="AF85" s="223"/>
      <c r="AG85" s="223"/>
      <c r="AH85" s="223"/>
      <c r="AI85" s="223"/>
      <c r="AJ85" s="223"/>
      <c r="AK85" s="223"/>
      <c r="AL85" s="223"/>
      <c r="AM85" s="264">
        <f>ROUND(AJ74*AQ80,3)</f>
        <v>0</v>
      </c>
      <c r="AN85" s="264"/>
      <c r="AO85" s="264"/>
      <c r="AP85" s="264"/>
      <c r="AQ85" s="264"/>
      <c r="AR85" s="264"/>
      <c r="AS85" s="264"/>
      <c r="AT85" s="89"/>
      <c r="AU85" s="89"/>
      <c r="AV85" s="28">
        <f>AM85-J42</f>
        <v>0</v>
      </c>
      <c r="AW85" s="89"/>
      <c r="AX85" s="102" t="s">
        <v>24</v>
      </c>
      <c r="AY85" s="122">
        <f>AJ74*'Parecer RC'!AA151</f>
        <v>0</v>
      </c>
    </row>
    <row r="86" spans="2:51" ht="3.75" customHeight="1" x14ac:dyDescent="0.4">
      <c r="B86" s="121"/>
      <c r="C86" s="186"/>
      <c r="D86" s="186"/>
      <c r="E86" s="186"/>
      <c r="F86" s="186"/>
      <c r="G86" s="186"/>
      <c r="H86" s="186"/>
      <c r="I86" s="186"/>
      <c r="J86" s="186"/>
      <c r="K86" s="186"/>
      <c r="L86" s="186"/>
      <c r="M86" s="186"/>
      <c r="N86" s="186"/>
      <c r="O86" s="186"/>
      <c r="P86" s="186"/>
      <c r="Q86" s="186"/>
      <c r="R86" s="186"/>
      <c r="S86" s="186"/>
      <c r="T86" s="186"/>
      <c r="U86" s="186"/>
      <c r="V86" s="186"/>
      <c r="W86" s="89"/>
      <c r="X86" s="25"/>
      <c r="Y86" s="186"/>
      <c r="Z86" s="186"/>
      <c r="AA86" s="186"/>
      <c r="AB86" s="186"/>
      <c r="AC86" s="186"/>
      <c r="AD86" s="186"/>
      <c r="AE86" s="186"/>
      <c r="AF86" s="186"/>
      <c r="AG86" s="186"/>
      <c r="AH86" s="186"/>
      <c r="AI86" s="186"/>
      <c r="AJ86" s="186"/>
      <c r="AK86" s="186"/>
      <c r="AL86" s="186"/>
      <c r="AM86" s="186"/>
      <c r="AN86" s="186"/>
      <c r="AO86" s="186"/>
      <c r="AP86" s="186"/>
      <c r="AQ86" s="186"/>
      <c r="AR86" s="186"/>
      <c r="AS86" s="186"/>
      <c r="AT86" s="89"/>
      <c r="AU86" s="89"/>
      <c r="AV86" s="89"/>
      <c r="AW86" s="89"/>
      <c r="AX86" s="187"/>
      <c r="AY86" s="122"/>
    </row>
    <row r="87" spans="2:51" ht="19.5" customHeight="1" x14ac:dyDescent="0.4">
      <c r="B87" s="223" t="s">
        <v>25</v>
      </c>
      <c r="C87" s="223"/>
      <c r="D87" s="223"/>
      <c r="E87" s="223"/>
      <c r="F87" s="223"/>
      <c r="G87" s="223"/>
      <c r="H87" s="223"/>
      <c r="I87" s="223"/>
      <c r="J87" s="223"/>
      <c r="K87" s="223"/>
      <c r="L87" s="223"/>
      <c r="M87" s="223"/>
      <c r="N87" s="223"/>
      <c r="O87" s="223"/>
      <c r="P87" s="264"/>
      <c r="Q87" s="264"/>
      <c r="R87" s="264"/>
      <c r="S87" s="264"/>
      <c r="T87" s="264"/>
      <c r="U87" s="264"/>
      <c r="V87" s="264"/>
      <c r="W87" s="194"/>
      <c r="X87" s="183"/>
      <c r="Y87" s="223"/>
      <c r="Z87" s="223"/>
      <c r="AA87" s="223"/>
      <c r="AB87" s="223"/>
      <c r="AC87" s="223"/>
      <c r="AD87" s="223"/>
      <c r="AE87" s="223"/>
      <c r="AF87" s="223"/>
      <c r="AG87" s="223"/>
      <c r="AH87" s="223"/>
      <c r="AI87" s="223"/>
      <c r="AJ87" s="223"/>
      <c r="AK87" s="223"/>
      <c r="AL87" s="223"/>
      <c r="AM87" s="264">
        <f>ROUND(AJ76*AQ80,2)</f>
        <v>0</v>
      </c>
      <c r="AN87" s="264"/>
      <c r="AO87" s="264"/>
      <c r="AP87" s="264"/>
      <c r="AQ87" s="264"/>
      <c r="AR87" s="264"/>
      <c r="AS87" s="264"/>
      <c r="AT87" s="89"/>
      <c r="AU87" s="89"/>
      <c r="AV87" s="28">
        <f>AM87-Y42</f>
        <v>0</v>
      </c>
      <c r="AW87" s="89"/>
      <c r="AX87" s="102" t="s">
        <v>26</v>
      </c>
      <c r="AY87" s="122">
        <f>AJ76*'Parecer PRA'!Z296</f>
        <v>0</v>
      </c>
    </row>
    <row r="88" spans="2:51" ht="3.75" customHeight="1" x14ac:dyDescent="0.4">
      <c r="B88" s="121"/>
      <c r="C88" s="186"/>
      <c r="D88" s="186"/>
      <c r="E88" s="186"/>
      <c r="F88" s="186"/>
      <c r="G88" s="186"/>
      <c r="H88" s="186"/>
      <c r="I88" s="186"/>
      <c r="J88" s="186"/>
      <c r="K88" s="186"/>
      <c r="L88" s="186"/>
      <c r="M88" s="186"/>
      <c r="N88" s="186"/>
      <c r="O88" s="186"/>
      <c r="P88" s="186"/>
      <c r="Q88" s="186"/>
      <c r="R88" s="186"/>
      <c r="S88" s="186"/>
      <c r="T88" s="186"/>
      <c r="U88" s="186"/>
      <c r="V88" s="186"/>
      <c r="W88" s="89"/>
      <c r="X88" s="25"/>
      <c r="Y88" s="186"/>
      <c r="Z88" s="186"/>
      <c r="AA88" s="186"/>
      <c r="AB88" s="186"/>
      <c r="AC88" s="186"/>
      <c r="AD88" s="186"/>
      <c r="AE88" s="186"/>
      <c r="AF88" s="186"/>
      <c r="AG88" s="186"/>
      <c r="AH88" s="186"/>
      <c r="AI88" s="186"/>
      <c r="AJ88" s="186"/>
      <c r="AK88" s="186"/>
      <c r="AL88" s="186"/>
      <c r="AM88" s="186"/>
      <c r="AN88" s="186"/>
      <c r="AO88" s="186"/>
      <c r="AP88" s="186"/>
      <c r="AQ88" s="186"/>
      <c r="AR88" s="186"/>
      <c r="AS88" s="186"/>
      <c r="AT88" s="89"/>
      <c r="AU88" s="89"/>
      <c r="AV88" s="89"/>
      <c r="AW88" s="89"/>
      <c r="AX88" s="89"/>
      <c r="AY88" s="89"/>
    </row>
    <row r="89" spans="2:51" ht="19.5" customHeight="1" x14ac:dyDescent="0.4">
      <c r="B89" s="223" t="s">
        <v>27</v>
      </c>
      <c r="C89" s="223"/>
      <c r="D89" s="223"/>
      <c r="E89" s="223"/>
      <c r="F89" s="223"/>
      <c r="G89" s="223"/>
      <c r="H89" s="223"/>
      <c r="I89" s="223"/>
      <c r="J89" s="223"/>
      <c r="K89" s="223"/>
      <c r="L89" s="223"/>
      <c r="M89" s="223"/>
      <c r="N89" s="223"/>
      <c r="O89" s="223"/>
      <c r="P89" s="264"/>
      <c r="Q89" s="264"/>
      <c r="R89" s="264"/>
      <c r="S89" s="264"/>
      <c r="T89" s="264"/>
      <c r="U89" s="264"/>
      <c r="V89" s="264"/>
      <c r="W89" s="194"/>
      <c r="X89" s="183"/>
      <c r="Y89" s="223"/>
      <c r="Z89" s="223"/>
      <c r="AA89" s="223"/>
      <c r="AB89" s="223"/>
      <c r="AC89" s="223"/>
      <c r="AD89" s="223"/>
      <c r="AE89" s="223"/>
      <c r="AF89" s="223"/>
      <c r="AG89" s="223"/>
      <c r="AH89" s="223"/>
      <c r="AI89" s="223"/>
      <c r="AJ89" s="223"/>
      <c r="AK89" s="223"/>
      <c r="AL89" s="223"/>
      <c r="AM89" s="264">
        <f>ROUND('Anexo PRA'!W38*(1+AM46),2)</f>
        <v>0</v>
      </c>
      <c r="AN89" s="264"/>
      <c r="AO89" s="264"/>
      <c r="AP89" s="264"/>
      <c r="AQ89" s="264"/>
      <c r="AR89" s="264"/>
      <c r="AS89" s="264"/>
      <c r="AT89" s="89"/>
      <c r="AU89" s="89"/>
      <c r="AV89" s="28"/>
      <c r="AW89" s="89"/>
      <c r="AX89" s="89"/>
      <c r="AY89" s="188"/>
    </row>
    <row r="90" spans="2:51" ht="3.75" customHeight="1" x14ac:dyDescent="0.4">
      <c r="B90" s="121"/>
      <c r="C90" s="186"/>
      <c r="D90" s="186"/>
      <c r="E90" s="186"/>
      <c r="F90" s="186"/>
      <c r="G90" s="186"/>
      <c r="H90" s="186"/>
      <c r="I90" s="186"/>
      <c r="J90" s="186"/>
      <c r="K90" s="186"/>
      <c r="L90" s="186"/>
      <c r="M90" s="186"/>
      <c r="N90" s="186"/>
      <c r="O90" s="186"/>
      <c r="P90" s="186"/>
      <c r="Q90" s="186"/>
      <c r="R90" s="186"/>
      <c r="S90" s="186"/>
      <c r="T90" s="186"/>
      <c r="U90" s="186"/>
      <c r="V90" s="186"/>
      <c r="W90" s="89"/>
      <c r="X90" s="25"/>
      <c r="Y90" s="186"/>
      <c r="Z90" s="186"/>
      <c r="AA90" s="186"/>
      <c r="AB90" s="186"/>
      <c r="AC90" s="186"/>
      <c r="AD90" s="186"/>
      <c r="AE90" s="186"/>
      <c r="AF90" s="186"/>
      <c r="AG90" s="186"/>
      <c r="AH90" s="186"/>
      <c r="AI90" s="186"/>
      <c r="AJ90" s="186"/>
      <c r="AK90" s="186"/>
      <c r="AL90" s="186"/>
      <c r="AM90" s="186"/>
      <c r="AN90" s="186"/>
      <c r="AO90" s="186"/>
      <c r="AP90" s="186"/>
      <c r="AQ90" s="186"/>
      <c r="AR90" s="186"/>
      <c r="AS90" s="186"/>
      <c r="AT90" s="89"/>
      <c r="AU90" s="89"/>
      <c r="AV90" s="89"/>
      <c r="AW90" s="89"/>
      <c r="AX90" s="89"/>
      <c r="AY90" s="89"/>
    </row>
    <row r="91" spans="2:51" ht="18" customHeight="1" x14ac:dyDescent="0.4">
      <c r="B91" s="272" t="s">
        <v>28</v>
      </c>
      <c r="C91" s="272"/>
      <c r="D91" s="272"/>
      <c r="E91" s="272"/>
      <c r="F91" s="272"/>
      <c r="G91" s="272"/>
      <c r="H91" s="272"/>
      <c r="I91" s="272"/>
      <c r="J91" s="272"/>
      <c r="K91" s="272"/>
      <c r="L91" s="272"/>
      <c r="M91" s="272"/>
      <c r="N91" s="272"/>
      <c r="O91" s="272"/>
      <c r="P91" s="265"/>
      <c r="Q91" s="265"/>
      <c r="R91" s="265"/>
      <c r="S91" s="265"/>
      <c r="T91" s="265"/>
      <c r="U91" s="265"/>
      <c r="V91" s="265"/>
      <c r="W91" s="149"/>
      <c r="X91" s="183"/>
      <c r="Y91" s="272"/>
      <c r="Z91" s="272"/>
      <c r="AA91" s="272"/>
      <c r="AB91" s="272"/>
      <c r="AC91" s="272"/>
      <c r="AD91" s="272"/>
      <c r="AE91" s="272"/>
      <c r="AF91" s="272"/>
      <c r="AG91" s="272"/>
      <c r="AH91" s="272"/>
      <c r="AI91" s="272"/>
      <c r="AJ91" s="272"/>
      <c r="AK91" s="272"/>
      <c r="AL91" s="272"/>
      <c r="AM91" s="269">
        <f>AM85+AM87+AM89</f>
        <v>0</v>
      </c>
      <c r="AN91" s="269"/>
      <c r="AO91" s="269"/>
      <c r="AP91" s="269"/>
      <c r="AQ91" s="269"/>
      <c r="AR91" s="269"/>
      <c r="AS91" s="269"/>
      <c r="AT91" s="89"/>
      <c r="AU91" s="89"/>
      <c r="AV91" s="28">
        <f>AM91-AN42</f>
        <v>0</v>
      </c>
      <c r="AW91" s="89"/>
      <c r="AX91" s="102"/>
      <c r="AY91" s="89"/>
    </row>
    <row r="92" spans="2:51" ht="3.75" customHeight="1" x14ac:dyDescent="0.4">
      <c r="B92" s="121"/>
      <c r="C92" s="186"/>
      <c r="D92" s="186"/>
      <c r="E92" s="186"/>
      <c r="F92" s="186"/>
      <c r="G92" s="186"/>
      <c r="H92" s="186"/>
      <c r="I92" s="186"/>
      <c r="J92" s="186"/>
      <c r="K92" s="186"/>
      <c r="L92" s="186"/>
      <c r="M92" s="186"/>
      <c r="N92" s="186"/>
      <c r="O92" s="186"/>
      <c r="P92" s="186"/>
      <c r="Q92" s="186"/>
      <c r="R92" s="186"/>
      <c r="S92" s="186"/>
      <c r="T92" s="186"/>
      <c r="U92" s="186"/>
      <c r="V92" s="186"/>
      <c r="W92" s="89"/>
      <c r="X92" s="25"/>
      <c r="Y92" s="186"/>
      <c r="Z92" s="186"/>
      <c r="AA92" s="186"/>
      <c r="AB92" s="186"/>
      <c r="AC92" s="186"/>
      <c r="AD92" s="186"/>
      <c r="AE92" s="186"/>
      <c r="AF92" s="186"/>
      <c r="AG92" s="186"/>
      <c r="AH92" s="186"/>
      <c r="AI92" s="186"/>
      <c r="AJ92" s="186"/>
      <c r="AK92" s="186"/>
      <c r="AL92" s="186"/>
      <c r="AM92" s="186"/>
      <c r="AN92" s="186"/>
      <c r="AO92" s="186"/>
      <c r="AP92" s="186"/>
      <c r="AQ92" s="186"/>
      <c r="AR92" s="186"/>
      <c r="AS92" s="186"/>
      <c r="AT92" s="89"/>
      <c r="AU92" s="89"/>
      <c r="AV92" s="89"/>
      <c r="AW92" s="89"/>
      <c r="AX92" s="89"/>
      <c r="AY92" s="89"/>
    </row>
    <row r="93" spans="2:51" ht="22.5" customHeight="1" x14ac:dyDescent="0.4">
      <c r="B93" s="89"/>
      <c r="C93" s="89"/>
      <c r="D93" s="89"/>
      <c r="E93" s="89"/>
      <c r="F93" s="89"/>
      <c r="G93" s="89"/>
      <c r="H93" s="89"/>
      <c r="I93" s="89"/>
      <c r="J93" s="89"/>
      <c r="K93" s="89"/>
      <c r="L93" s="89"/>
      <c r="M93" s="89"/>
      <c r="N93" s="89"/>
      <c r="O93" s="89"/>
      <c r="P93" s="89"/>
      <c r="Q93" s="89"/>
      <c r="R93" s="89"/>
      <c r="S93" s="89"/>
      <c r="T93" s="89"/>
      <c r="U93" s="89"/>
      <c r="V93" s="89"/>
      <c r="W93" s="89"/>
      <c r="X93" s="89"/>
      <c r="Y93" s="273" t="s">
        <v>98</v>
      </c>
      <c r="Z93" s="273"/>
      <c r="AA93" s="273"/>
      <c r="AB93" s="273"/>
      <c r="AC93" s="273"/>
      <c r="AD93" s="273"/>
      <c r="AE93" s="273"/>
      <c r="AF93" s="273"/>
      <c r="AG93" s="273"/>
      <c r="AH93" s="273"/>
      <c r="AI93" s="273"/>
      <c r="AJ93" s="304"/>
      <c r="AK93" s="304"/>
      <c r="AL93" s="304"/>
      <c r="AM93" s="304"/>
      <c r="AN93" s="304"/>
      <c r="AO93" s="304"/>
      <c r="AP93" s="304"/>
      <c r="AQ93" s="304"/>
      <c r="AR93" s="304"/>
      <c r="AS93" s="304"/>
      <c r="AT93" s="89"/>
      <c r="AU93" s="89"/>
      <c r="AV93" s="89"/>
      <c r="AW93" s="89"/>
      <c r="AX93" s="102" t="s">
        <v>99</v>
      </c>
      <c r="AY93" s="122">
        <f>(AM91/(1+AM46))</f>
        <v>0</v>
      </c>
    </row>
    <row r="94" spans="2:51" ht="3.75" customHeight="1" x14ac:dyDescent="0.4">
      <c r="B94" s="34"/>
      <c r="C94" s="89"/>
      <c r="D94" s="89"/>
      <c r="E94" s="89"/>
      <c r="F94" s="89"/>
      <c r="G94" s="89"/>
      <c r="H94" s="89"/>
      <c r="I94" s="89"/>
      <c r="J94" s="89"/>
      <c r="K94" s="89"/>
      <c r="L94" s="89"/>
      <c r="M94" s="89"/>
      <c r="N94" s="89"/>
      <c r="O94" s="89"/>
      <c r="P94" s="89"/>
      <c r="Q94" s="89"/>
      <c r="R94" s="89"/>
      <c r="S94" s="89"/>
      <c r="T94" s="89"/>
      <c r="U94" s="89"/>
      <c r="V94" s="89"/>
      <c r="W94" s="89"/>
      <c r="X94" s="25"/>
      <c r="Y94" s="189"/>
      <c r="Z94" s="189"/>
      <c r="AA94" s="189"/>
      <c r="AB94" s="189"/>
      <c r="AC94" s="189"/>
      <c r="AD94" s="189"/>
      <c r="AE94" s="189"/>
      <c r="AF94" s="189"/>
      <c r="AG94" s="189"/>
      <c r="AH94" s="189"/>
      <c r="AI94" s="189"/>
      <c r="AJ94" s="189"/>
      <c r="AK94" s="189"/>
      <c r="AL94" s="189"/>
      <c r="AM94" s="189"/>
      <c r="AN94" s="189"/>
      <c r="AO94" s="189"/>
      <c r="AP94" s="189"/>
      <c r="AQ94" s="189"/>
      <c r="AR94" s="189"/>
      <c r="AS94" s="189"/>
      <c r="AT94" s="89"/>
      <c r="AU94" s="89"/>
      <c r="AV94" s="89"/>
      <c r="AW94" s="89"/>
      <c r="AX94" s="89"/>
      <c r="AY94" s="89"/>
    </row>
    <row r="95" spans="2:51" ht="18.75" customHeight="1" x14ac:dyDescent="0.4">
      <c r="B95" s="89"/>
      <c r="C95" s="89"/>
      <c r="D95" s="89"/>
      <c r="E95" s="89"/>
      <c r="F95" s="89"/>
      <c r="G95" s="89"/>
      <c r="H95" s="89"/>
      <c r="I95" s="89"/>
      <c r="J95" s="89"/>
      <c r="K95" s="89"/>
      <c r="L95" s="89"/>
      <c r="M95" s="89"/>
      <c r="N95" s="89"/>
      <c r="O95" s="89"/>
      <c r="P95" s="89"/>
      <c r="Q95" s="89"/>
      <c r="R95" s="89"/>
      <c r="S95" s="89"/>
      <c r="T95" s="89"/>
      <c r="U95" s="89"/>
      <c r="V95" s="89"/>
      <c r="W95" s="89"/>
      <c r="X95" s="89"/>
      <c r="Y95" s="273" t="s">
        <v>29</v>
      </c>
      <c r="Z95" s="273"/>
      <c r="AA95" s="273"/>
      <c r="AB95" s="273"/>
      <c r="AC95" s="273"/>
      <c r="AD95" s="273"/>
      <c r="AE95" s="273"/>
      <c r="AF95" s="273"/>
      <c r="AG95" s="273"/>
      <c r="AH95" s="273"/>
      <c r="AI95" s="273"/>
      <c r="AJ95" s="274">
        <f>IF(AJ93=suporte!C6,0,IF(AJ93=suporte!C7,AM46,0))</f>
        <v>0</v>
      </c>
      <c r="AK95" s="274"/>
      <c r="AL95" s="274"/>
      <c r="AM95" s="274"/>
      <c r="AN95" s="274"/>
      <c r="AO95" s="274"/>
      <c r="AP95" s="274"/>
      <c r="AQ95" s="274"/>
      <c r="AR95" s="274"/>
      <c r="AS95" s="274"/>
      <c r="AT95" s="89"/>
      <c r="AU95" s="89"/>
      <c r="AV95" s="89"/>
      <c r="AW95" s="89"/>
      <c r="AX95" s="89"/>
      <c r="AY95" s="89"/>
    </row>
    <row r="96" spans="2:51" ht="3.75" customHeight="1" x14ac:dyDescent="0.4">
      <c r="B96" s="34"/>
      <c r="C96" s="89"/>
      <c r="D96" s="89"/>
      <c r="E96" s="89"/>
      <c r="F96" s="89"/>
      <c r="G96" s="89"/>
      <c r="H96" s="89"/>
      <c r="I96" s="89"/>
      <c r="J96" s="89"/>
      <c r="K96" s="89"/>
      <c r="L96" s="89"/>
      <c r="M96" s="89"/>
      <c r="N96" s="89"/>
      <c r="O96" s="89"/>
      <c r="P96" s="89"/>
      <c r="Q96" s="89"/>
      <c r="R96" s="89"/>
      <c r="S96" s="89"/>
      <c r="T96" s="89"/>
      <c r="U96" s="89"/>
      <c r="V96" s="89"/>
      <c r="W96" s="89"/>
      <c r="X96" s="25"/>
      <c r="Y96" s="89"/>
      <c r="Z96" s="89"/>
      <c r="AA96" s="89"/>
      <c r="AB96" s="89"/>
      <c r="AC96" s="89"/>
      <c r="AD96" s="89"/>
      <c r="AE96" s="89"/>
      <c r="AF96" s="89"/>
      <c r="AG96" s="89"/>
      <c r="AH96" s="89"/>
      <c r="AI96" s="89"/>
      <c r="AJ96" s="89"/>
      <c r="AK96" s="89"/>
      <c r="AL96" s="89"/>
      <c r="AM96" s="189"/>
      <c r="AN96" s="189"/>
      <c r="AO96" s="189"/>
      <c r="AP96" s="189"/>
      <c r="AQ96" s="189"/>
      <c r="AR96" s="189"/>
      <c r="AS96" s="189"/>
      <c r="AT96" s="89"/>
      <c r="AU96" s="89"/>
      <c r="AV96" s="89"/>
      <c r="AW96" s="89"/>
      <c r="AX96" s="89"/>
      <c r="AY96" s="89"/>
    </row>
    <row r="97" spans="2:49" ht="26.25" customHeight="1" x14ac:dyDescent="0.4">
      <c r="B97" s="291" t="s">
        <v>100</v>
      </c>
      <c r="C97" s="291"/>
      <c r="D97" s="291"/>
      <c r="E97" s="291"/>
      <c r="F97" s="291"/>
      <c r="G97" s="291"/>
      <c r="H97" s="291"/>
      <c r="I97" s="291"/>
      <c r="J97" s="291"/>
      <c r="K97" s="291"/>
      <c r="L97" s="291"/>
      <c r="M97" s="291"/>
      <c r="N97" s="291"/>
      <c r="O97" s="291"/>
      <c r="P97" s="291"/>
      <c r="Q97" s="291"/>
      <c r="R97" s="291"/>
      <c r="S97" s="291"/>
      <c r="T97" s="291"/>
      <c r="U97" s="291"/>
      <c r="V97" s="291"/>
      <c r="W97" s="291"/>
      <c r="X97" s="291"/>
      <c r="Y97" s="291"/>
      <c r="Z97" s="291"/>
      <c r="AA97" s="291"/>
      <c r="AB97" s="183"/>
      <c r="AC97" s="183"/>
      <c r="AD97" s="183"/>
      <c r="AE97" s="183"/>
      <c r="AF97" s="183"/>
      <c r="AG97" s="183"/>
      <c r="AH97" s="183"/>
      <c r="AI97" s="183"/>
      <c r="AJ97" s="183"/>
      <c r="AK97" s="183"/>
      <c r="AL97" s="183"/>
      <c r="AM97" s="269">
        <f>ROUND(('Parecer RC'!AL155+'Parecer PRA'!AM298)*(1+AJ95),2)</f>
        <v>0</v>
      </c>
      <c r="AN97" s="269"/>
      <c r="AO97" s="269"/>
      <c r="AP97" s="269"/>
      <c r="AQ97" s="269"/>
      <c r="AR97" s="269"/>
      <c r="AS97" s="269"/>
      <c r="AT97" s="89"/>
      <c r="AU97" s="89"/>
      <c r="AV97" s="28">
        <f>AM91-AM97</f>
        <v>0</v>
      </c>
      <c r="AW97" s="28"/>
    </row>
    <row r="98" spans="2:49" ht="3.75" customHeight="1" x14ac:dyDescent="0.4">
      <c r="B98" s="34"/>
      <c r="C98" s="89"/>
      <c r="D98" s="89"/>
      <c r="E98" s="89"/>
      <c r="F98" s="89"/>
      <c r="G98" s="89"/>
      <c r="H98" s="89"/>
      <c r="I98" s="89"/>
      <c r="J98" s="89"/>
      <c r="K98" s="89"/>
      <c r="L98" s="89"/>
      <c r="M98" s="89"/>
      <c r="N98" s="89"/>
      <c r="O98" s="89"/>
      <c r="P98" s="89"/>
      <c r="Q98" s="89"/>
      <c r="R98" s="89"/>
      <c r="S98" s="89"/>
      <c r="T98" s="89"/>
      <c r="U98" s="89"/>
      <c r="V98" s="89"/>
      <c r="W98" s="89"/>
      <c r="X98" s="25"/>
      <c r="Y98" s="89"/>
      <c r="Z98" s="89"/>
      <c r="AA98" s="89"/>
      <c r="AB98" s="89"/>
      <c r="AC98" s="89"/>
      <c r="AD98" s="89"/>
      <c r="AE98" s="89"/>
      <c r="AF98" s="89"/>
      <c r="AG98" s="89"/>
      <c r="AH98" s="89"/>
      <c r="AI98" s="89"/>
      <c r="AJ98" s="89"/>
      <c r="AK98" s="89"/>
      <c r="AL98" s="89"/>
      <c r="AM98" s="89"/>
      <c r="AN98" s="89"/>
      <c r="AO98" s="89"/>
      <c r="AP98" s="89"/>
      <c r="AQ98" s="89"/>
      <c r="AR98" s="89"/>
      <c r="AS98" s="89"/>
      <c r="AT98" s="89"/>
      <c r="AU98" s="89"/>
      <c r="AV98" s="89"/>
      <c r="AW98" s="89"/>
    </row>
    <row r="99" spans="2:49" ht="30" customHeight="1" x14ac:dyDescent="0.45">
      <c r="B99" s="153" t="s">
        <v>59</v>
      </c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89"/>
      <c r="AV99" s="89"/>
      <c r="AW99" s="89"/>
    </row>
    <row r="100" spans="2:49" ht="3.75" customHeight="1" x14ac:dyDescent="0.4">
      <c r="B100" s="158"/>
      <c r="C100" s="182"/>
      <c r="D100" s="182"/>
      <c r="E100" s="182"/>
      <c r="F100" s="182"/>
      <c r="G100" s="182"/>
      <c r="H100" s="182"/>
      <c r="I100" s="182"/>
      <c r="J100" s="182"/>
      <c r="K100" s="182"/>
      <c r="L100" s="182"/>
      <c r="M100" s="182"/>
      <c r="N100" s="182"/>
      <c r="O100" s="182"/>
      <c r="P100" s="182"/>
      <c r="Q100" s="182"/>
      <c r="R100" s="182"/>
      <c r="S100" s="182"/>
      <c r="T100" s="182"/>
      <c r="U100" s="182"/>
      <c r="V100" s="182"/>
      <c r="W100" s="182"/>
      <c r="X100" s="159"/>
      <c r="Y100" s="182"/>
      <c r="Z100" s="182"/>
      <c r="AA100" s="182"/>
      <c r="AB100" s="182"/>
      <c r="AC100" s="182"/>
      <c r="AD100" s="182"/>
      <c r="AE100" s="182"/>
      <c r="AF100" s="182"/>
      <c r="AG100" s="182"/>
      <c r="AH100" s="182"/>
      <c r="AI100" s="182"/>
      <c r="AJ100" s="182"/>
      <c r="AK100" s="182"/>
      <c r="AL100" s="182"/>
      <c r="AM100" s="182"/>
      <c r="AN100" s="182"/>
      <c r="AO100" s="182"/>
      <c r="AP100" s="182"/>
      <c r="AQ100" s="182"/>
      <c r="AR100" s="182"/>
      <c r="AS100" s="182"/>
      <c r="AT100" s="89"/>
      <c r="AU100" s="89"/>
      <c r="AV100" s="89"/>
      <c r="AW100" s="89"/>
    </row>
    <row r="101" spans="2:49" ht="22.5" customHeight="1" x14ac:dyDescent="0.4">
      <c r="B101" s="155" t="s">
        <v>60</v>
      </c>
      <c r="C101" s="34"/>
      <c r="D101" s="34"/>
      <c r="E101" s="34"/>
      <c r="F101" s="34"/>
      <c r="G101" s="6"/>
      <c r="H101" s="6"/>
      <c r="I101" s="6"/>
      <c r="J101" s="6"/>
      <c r="K101" s="6"/>
      <c r="L101" s="6"/>
      <c r="M101" s="6"/>
      <c r="N101" s="6"/>
      <c r="O101" s="6"/>
      <c r="P101" s="116"/>
      <c r="Q101" s="116"/>
      <c r="R101" s="116"/>
      <c r="S101" s="116"/>
      <c r="T101" s="116"/>
      <c r="U101" s="116"/>
      <c r="V101" s="116"/>
      <c r="W101" s="116"/>
      <c r="X101" s="116"/>
      <c r="Y101" s="116"/>
      <c r="Z101" s="116"/>
      <c r="AA101" s="116"/>
      <c r="AB101" s="116"/>
      <c r="AC101" s="116"/>
      <c r="AD101" s="116"/>
      <c r="AE101" s="117"/>
      <c r="AF101" s="117"/>
      <c r="AG101" s="117"/>
      <c r="AH101" s="117"/>
      <c r="AI101" s="117"/>
      <c r="AJ101" s="117"/>
      <c r="AK101" s="117"/>
      <c r="AL101" s="117"/>
      <c r="AM101" s="117"/>
      <c r="AN101" s="117"/>
      <c r="AO101" s="41"/>
      <c r="AP101" s="118"/>
      <c r="AQ101" s="118"/>
      <c r="AR101" s="118"/>
      <c r="AS101" s="118"/>
      <c r="AT101" s="6"/>
      <c r="AU101" s="89"/>
      <c r="AV101" s="89"/>
      <c r="AW101" s="89"/>
    </row>
    <row r="102" spans="2:49" ht="195" customHeight="1" x14ac:dyDescent="0.4">
      <c r="B102" s="289" t="s">
        <v>3557</v>
      </c>
      <c r="C102" s="289"/>
      <c r="D102" s="289"/>
      <c r="E102" s="289"/>
      <c r="F102" s="289"/>
      <c r="G102" s="289"/>
      <c r="H102" s="289"/>
      <c r="I102" s="289"/>
      <c r="J102" s="289"/>
      <c r="K102" s="289"/>
      <c r="L102" s="289"/>
      <c r="M102" s="289"/>
      <c r="N102" s="289"/>
      <c r="O102" s="289"/>
      <c r="P102" s="289"/>
      <c r="Q102" s="289"/>
      <c r="R102" s="289"/>
      <c r="S102" s="289"/>
      <c r="T102" s="289"/>
      <c r="U102" s="289"/>
      <c r="V102" s="289"/>
      <c r="W102" s="289"/>
      <c r="X102" s="289"/>
      <c r="Y102" s="289"/>
      <c r="Z102" s="289"/>
      <c r="AA102" s="289"/>
      <c r="AB102" s="289"/>
      <c r="AC102" s="289"/>
      <c r="AD102" s="289"/>
      <c r="AE102" s="289"/>
      <c r="AF102" s="289"/>
      <c r="AG102" s="289"/>
      <c r="AH102" s="289"/>
      <c r="AI102" s="289"/>
      <c r="AJ102" s="289"/>
      <c r="AK102" s="289"/>
      <c r="AL102" s="289"/>
      <c r="AM102" s="289"/>
      <c r="AN102" s="289"/>
      <c r="AO102" s="289"/>
      <c r="AP102" s="289"/>
      <c r="AQ102" s="289"/>
      <c r="AR102" s="289"/>
      <c r="AS102" s="289"/>
      <c r="AT102" s="89"/>
      <c r="AU102" s="89"/>
      <c r="AV102" s="89"/>
      <c r="AW102" s="89"/>
    </row>
    <row r="103" spans="2:49" ht="3.75" customHeight="1" x14ac:dyDescent="0.4">
      <c r="B103" s="121"/>
      <c r="C103" s="186"/>
      <c r="D103" s="186"/>
      <c r="E103" s="186"/>
      <c r="F103" s="186"/>
      <c r="G103" s="186"/>
      <c r="H103" s="186"/>
      <c r="I103" s="186"/>
      <c r="J103" s="186"/>
      <c r="K103" s="186"/>
      <c r="L103" s="186"/>
      <c r="M103" s="186"/>
      <c r="N103" s="186"/>
      <c r="O103" s="186"/>
      <c r="P103" s="186"/>
      <c r="Q103" s="186"/>
      <c r="R103" s="186"/>
      <c r="S103" s="186"/>
      <c r="T103" s="186"/>
      <c r="U103" s="186"/>
      <c r="V103" s="186"/>
      <c r="W103" s="186"/>
      <c r="X103" s="114"/>
      <c r="Y103" s="186"/>
      <c r="Z103" s="186"/>
      <c r="AA103" s="186"/>
      <c r="AB103" s="186"/>
      <c r="AC103" s="186"/>
      <c r="AD103" s="186"/>
      <c r="AE103" s="186"/>
      <c r="AF103" s="186"/>
      <c r="AG103" s="186"/>
      <c r="AH103" s="186"/>
      <c r="AI103" s="186"/>
      <c r="AJ103" s="186"/>
      <c r="AK103" s="186"/>
      <c r="AL103" s="186"/>
      <c r="AM103" s="186"/>
      <c r="AN103" s="186"/>
      <c r="AO103" s="186"/>
      <c r="AP103" s="186"/>
      <c r="AQ103" s="186"/>
      <c r="AR103" s="186"/>
      <c r="AS103" s="186"/>
      <c r="AT103" s="89"/>
      <c r="AU103" s="89"/>
      <c r="AV103" s="89"/>
      <c r="AW103" s="89"/>
    </row>
    <row r="104" spans="2:49" ht="37.5" customHeight="1" x14ac:dyDescent="0.4">
      <c r="B104" s="260"/>
      <c r="C104" s="260"/>
      <c r="D104" s="260"/>
      <c r="E104" s="260"/>
      <c r="F104" s="260"/>
      <c r="G104" s="260"/>
      <c r="H104" s="260"/>
      <c r="I104" s="260"/>
      <c r="J104" s="260"/>
      <c r="K104" s="260"/>
      <c r="L104" s="260"/>
      <c r="M104" s="260"/>
      <c r="N104" s="260"/>
      <c r="O104" s="260"/>
      <c r="P104" s="260"/>
      <c r="Q104" s="260"/>
      <c r="R104" s="260"/>
      <c r="S104" s="260"/>
      <c r="T104" s="260"/>
      <c r="U104" s="260"/>
      <c r="V104" s="260"/>
      <c r="W104" s="260"/>
      <c r="X104" s="260"/>
      <c r="Y104" s="260"/>
      <c r="Z104" s="260"/>
      <c r="AA104" s="260"/>
      <c r="AB104" s="260"/>
      <c r="AC104" s="260"/>
      <c r="AD104" s="260"/>
      <c r="AE104" s="260"/>
      <c r="AF104" s="260"/>
      <c r="AG104" s="260"/>
      <c r="AH104" s="260"/>
      <c r="AI104" s="260"/>
      <c r="AJ104" s="260"/>
      <c r="AK104" s="260"/>
      <c r="AL104" s="260"/>
      <c r="AM104" s="260"/>
      <c r="AN104" s="260"/>
      <c r="AO104" s="260"/>
      <c r="AP104" s="260"/>
      <c r="AQ104" s="260"/>
      <c r="AR104" s="260"/>
      <c r="AS104" s="260"/>
      <c r="AT104" s="89"/>
      <c r="AU104" s="89"/>
      <c r="AV104" s="89"/>
      <c r="AW104" s="89"/>
    </row>
    <row r="105" spans="2:49" ht="11.25" customHeight="1" x14ac:dyDescent="0.4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89"/>
      <c r="AU105" s="89"/>
      <c r="AV105" s="4"/>
      <c r="AW105" s="4"/>
    </row>
    <row r="106" spans="2:49" ht="15" customHeight="1" x14ac:dyDescent="0.4">
      <c r="B106" s="89"/>
      <c r="C106" s="89"/>
      <c r="D106" s="89"/>
      <c r="E106" s="89"/>
      <c r="F106" s="89"/>
      <c r="G106" s="89"/>
      <c r="H106" s="89"/>
      <c r="I106" s="89"/>
      <c r="J106" s="89"/>
      <c r="K106" s="89"/>
      <c r="L106" s="89"/>
      <c r="M106" s="89"/>
      <c r="N106" s="89"/>
      <c r="O106" s="89"/>
      <c r="P106" s="89"/>
      <c r="Q106" s="89"/>
      <c r="R106" s="89"/>
      <c r="S106" s="89"/>
      <c r="T106" s="89"/>
      <c r="U106" s="89"/>
      <c r="V106" s="89"/>
      <c r="W106" s="89"/>
      <c r="X106" s="89"/>
      <c r="Y106" s="89"/>
      <c r="Z106" s="89"/>
      <c r="AA106" s="89"/>
      <c r="AB106" s="89"/>
      <c r="AC106" s="89"/>
      <c r="AD106" s="89"/>
      <c r="AE106" s="89"/>
      <c r="AF106" s="89"/>
      <c r="AG106" s="89"/>
      <c r="AH106" s="237" t="s">
        <v>64</v>
      </c>
      <c r="AI106" s="237"/>
      <c r="AJ106" s="237"/>
      <c r="AK106" s="237"/>
      <c r="AL106" s="237"/>
      <c r="AM106" s="237"/>
      <c r="AN106" s="237"/>
      <c r="AO106" s="237"/>
      <c r="AP106" s="237"/>
      <c r="AQ106" s="237"/>
      <c r="AR106" s="237"/>
      <c r="AS106" s="237"/>
      <c r="AT106" s="89"/>
      <c r="AU106" s="89"/>
      <c r="AV106" s="4"/>
      <c r="AW106" s="4"/>
    </row>
    <row r="107" spans="2:49" ht="18.75" customHeight="1" x14ac:dyDescent="0.4">
      <c r="B107" s="238"/>
      <c r="C107" s="238"/>
      <c r="D107" s="238"/>
      <c r="E107" s="238"/>
      <c r="F107" s="239"/>
      <c r="G107" s="239"/>
      <c r="H107" s="239"/>
      <c r="I107" s="239"/>
      <c r="J107" s="239"/>
      <c r="K107" s="239"/>
      <c r="L107" s="239"/>
      <c r="M107" s="239"/>
      <c r="N107" s="239"/>
      <c r="O107" s="89"/>
      <c r="P107" s="89"/>
      <c r="Q107" s="89"/>
      <c r="R107" s="89"/>
      <c r="S107" s="89"/>
      <c r="T107" s="89"/>
      <c r="U107" s="89"/>
      <c r="V107" s="89"/>
      <c r="W107" s="89"/>
      <c r="X107" s="89"/>
      <c r="Y107" s="89"/>
      <c r="Z107" s="89"/>
      <c r="AA107" s="89"/>
      <c r="AB107" s="89"/>
      <c r="AC107" s="89"/>
      <c r="AD107" s="89"/>
      <c r="AE107" s="89"/>
      <c r="AF107" s="89"/>
      <c r="AG107" s="89"/>
      <c r="AH107" s="223" t="s">
        <v>1</v>
      </c>
      <c r="AI107" s="223"/>
      <c r="AJ107" s="223"/>
      <c r="AK107" s="223"/>
      <c r="AL107" s="261">
        <f>AL4</f>
        <v>0</v>
      </c>
      <c r="AM107" s="261"/>
      <c r="AN107" s="261"/>
      <c r="AO107" s="261"/>
      <c r="AP107" s="261"/>
      <c r="AQ107" s="261"/>
      <c r="AR107" s="261"/>
      <c r="AS107" s="261"/>
      <c r="AT107" s="8"/>
      <c r="AU107" s="89"/>
      <c r="AV107" s="4"/>
      <c r="AW107" s="4"/>
    </row>
    <row r="108" spans="2:49" ht="3.75" customHeight="1" x14ac:dyDescent="0.4"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89"/>
      <c r="AV108" s="89"/>
      <c r="AW108" s="89"/>
    </row>
    <row r="109" spans="2:49" ht="18.75" customHeight="1" x14ac:dyDescent="0.45">
      <c r="B109" s="238"/>
      <c r="C109" s="238"/>
      <c r="D109" s="238"/>
      <c r="E109" s="238"/>
      <c r="F109" s="239"/>
      <c r="G109" s="239"/>
      <c r="H109" s="239"/>
      <c r="I109" s="239"/>
      <c r="J109" s="239"/>
      <c r="K109" s="239"/>
      <c r="L109" s="239"/>
      <c r="M109" s="239"/>
      <c r="N109" s="239"/>
      <c r="O109" s="89"/>
      <c r="P109" s="89"/>
      <c r="Q109" s="89"/>
      <c r="R109" s="89"/>
      <c r="S109" s="89"/>
      <c r="T109" s="89"/>
      <c r="U109" s="89"/>
      <c r="V109" s="89"/>
      <c r="W109" s="89"/>
      <c r="X109" s="89"/>
      <c r="Y109" s="89"/>
      <c r="Z109" s="89"/>
      <c r="AA109" s="89"/>
      <c r="AB109" s="89"/>
      <c r="AC109" s="89"/>
      <c r="AD109" s="89"/>
      <c r="AE109" s="89"/>
      <c r="AF109" s="89"/>
      <c r="AG109" s="89"/>
      <c r="AH109" s="223" t="s">
        <v>49</v>
      </c>
      <c r="AI109" s="223"/>
      <c r="AJ109" s="223"/>
      <c r="AK109" s="223"/>
      <c r="AL109" s="262">
        <f>I10</f>
        <v>0</v>
      </c>
      <c r="AM109" s="262"/>
      <c r="AN109" s="262"/>
      <c r="AO109" s="262"/>
      <c r="AP109" s="262"/>
      <c r="AQ109" s="262"/>
      <c r="AR109" s="262"/>
      <c r="AS109" s="262"/>
      <c r="AT109" s="8"/>
      <c r="AU109" s="89"/>
      <c r="AV109" s="89"/>
      <c r="AW109" s="89"/>
    </row>
    <row r="110" spans="2:49" ht="30" customHeight="1" x14ac:dyDescent="0.45">
      <c r="B110" s="153" t="s">
        <v>101</v>
      </c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89"/>
      <c r="AV110" s="89"/>
      <c r="AW110" s="89"/>
    </row>
    <row r="111" spans="2:49" ht="3.75" customHeight="1" x14ac:dyDescent="0.4">
      <c r="B111" s="154"/>
      <c r="C111" s="154"/>
      <c r="D111" s="154"/>
      <c r="E111" s="154"/>
      <c r="F111" s="154"/>
      <c r="G111" s="154"/>
      <c r="H111" s="154"/>
      <c r="I111" s="154"/>
      <c r="J111" s="154"/>
      <c r="K111" s="154"/>
      <c r="L111" s="154"/>
      <c r="M111" s="154"/>
      <c r="N111" s="154"/>
      <c r="O111" s="154"/>
      <c r="P111" s="154"/>
      <c r="Q111" s="154"/>
      <c r="R111" s="154"/>
      <c r="S111" s="154"/>
      <c r="T111" s="154"/>
      <c r="U111" s="154"/>
      <c r="V111" s="154"/>
      <c r="W111" s="154"/>
      <c r="X111" s="154"/>
      <c r="Y111" s="154"/>
      <c r="Z111" s="154"/>
      <c r="AA111" s="154"/>
      <c r="AB111" s="154"/>
      <c r="AC111" s="154"/>
      <c r="AD111" s="154"/>
      <c r="AE111" s="154"/>
      <c r="AF111" s="154"/>
      <c r="AG111" s="154"/>
      <c r="AH111" s="154"/>
      <c r="AI111" s="154"/>
      <c r="AJ111" s="154"/>
      <c r="AK111" s="154"/>
      <c r="AL111" s="154"/>
      <c r="AM111" s="154"/>
      <c r="AN111" s="154"/>
      <c r="AO111" s="154"/>
      <c r="AP111" s="154"/>
      <c r="AQ111" s="154"/>
      <c r="AR111" s="154"/>
      <c r="AS111" s="154"/>
      <c r="AT111" s="31"/>
      <c r="AU111" s="89"/>
      <c r="AV111" s="89"/>
      <c r="AW111" s="89"/>
    </row>
    <row r="112" spans="2:49" ht="22.5" customHeight="1" x14ac:dyDescent="0.4">
      <c r="B112" s="155" t="s">
        <v>102</v>
      </c>
      <c r="C112" s="34"/>
      <c r="D112" s="34"/>
      <c r="E112" s="34"/>
      <c r="F112" s="34"/>
      <c r="G112" s="6"/>
      <c r="H112" s="6"/>
      <c r="I112" s="6"/>
      <c r="J112" s="6"/>
      <c r="K112" s="6"/>
      <c r="L112" s="6"/>
      <c r="M112" s="6"/>
      <c r="N112" s="6"/>
      <c r="O112" s="6"/>
      <c r="P112" s="116"/>
      <c r="Q112" s="116"/>
      <c r="R112" s="116"/>
      <c r="S112" s="116"/>
      <c r="T112" s="116"/>
      <c r="U112" s="116"/>
      <c r="V112" s="116"/>
      <c r="W112" s="116"/>
      <c r="X112" s="116"/>
      <c r="Y112" s="116"/>
      <c r="Z112" s="116"/>
      <c r="AA112" s="116"/>
      <c r="AB112" s="116"/>
      <c r="AC112" s="116"/>
      <c r="AD112" s="116"/>
      <c r="AE112" s="117"/>
      <c r="AF112" s="117"/>
      <c r="AG112" s="117"/>
      <c r="AH112" s="117"/>
      <c r="AI112" s="117"/>
      <c r="AJ112" s="117"/>
      <c r="AK112" s="117"/>
      <c r="AL112" s="117"/>
      <c r="AM112" s="117"/>
      <c r="AN112" s="117"/>
      <c r="AO112" s="41"/>
      <c r="AP112" s="118"/>
      <c r="AQ112" s="118"/>
      <c r="AR112" s="118"/>
      <c r="AS112" s="118"/>
      <c r="AT112" s="6"/>
      <c r="AU112" s="89"/>
      <c r="AV112" s="89"/>
      <c r="AW112" s="89"/>
    </row>
    <row r="113" spans="2:48" ht="157.5" customHeight="1" x14ac:dyDescent="0.4">
      <c r="B113" s="285" t="s">
        <v>3558</v>
      </c>
      <c r="C113" s="285"/>
      <c r="D113" s="285"/>
      <c r="E113" s="285"/>
      <c r="F113" s="285"/>
      <c r="G113" s="285"/>
      <c r="H113" s="285"/>
      <c r="I113" s="285"/>
      <c r="J113" s="285"/>
      <c r="K113" s="285"/>
      <c r="L113" s="285"/>
      <c r="M113" s="285"/>
      <c r="N113" s="285"/>
      <c r="O113" s="285"/>
      <c r="P113" s="285"/>
      <c r="Q113" s="285"/>
      <c r="R113" s="285"/>
      <c r="S113" s="285"/>
      <c r="T113" s="285"/>
      <c r="U113" s="285"/>
      <c r="V113" s="285"/>
      <c r="W113" s="285"/>
      <c r="X113" s="285"/>
      <c r="Y113" s="285"/>
      <c r="Z113" s="285"/>
      <c r="AA113" s="285"/>
      <c r="AB113" s="285"/>
      <c r="AC113" s="285"/>
      <c r="AD113" s="285"/>
      <c r="AE113" s="285"/>
      <c r="AF113" s="285"/>
      <c r="AG113" s="285"/>
      <c r="AH113" s="285"/>
      <c r="AI113" s="285"/>
      <c r="AJ113" s="285"/>
      <c r="AK113" s="285"/>
      <c r="AL113" s="285"/>
      <c r="AM113" s="285"/>
      <c r="AN113" s="285"/>
      <c r="AO113" s="285"/>
      <c r="AP113" s="285"/>
      <c r="AQ113" s="285"/>
      <c r="AR113" s="285"/>
      <c r="AS113" s="285"/>
      <c r="AT113" s="89"/>
      <c r="AU113" s="89"/>
      <c r="AV113" s="89"/>
    </row>
    <row r="114" spans="2:48" ht="3.75" customHeight="1" x14ac:dyDescent="0.4">
      <c r="B114" s="150"/>
      <c r="C114" s="189"/>
      <c r="D114" s="189"/>
      <c r="E114" s="189"/>
      <c r="F114" s="189"/>
      <c r="G114" s="189"/>
      <c r="H114" s="189"/>
      <c r="I114" s="189"/>
      <c r="J114" s="189"/>
      <c r="K114" s="189"/>
      <c r="L114" s="189"/>
      <c r="M114" s="189"/>
      <c r="N114" s="189"/>
      <c r="O114" s="189"/>
      <c r="P114" s="189"/>
      <c r="Q114" s="189"/>
      <c r="R114" s="189"/>
      <c r="S114" s="189"/>
      <c r="T114" s="189"/>
      <c r="U114" s="189"/>
      <c r="V114" s="189"/>
      <c r="W114" s="189"/>
      <c r="X114" s="151"/>
      <c r="Y114" s="189"/>
      <c r="Z114" s="189"/>
      <c r="AA114" s="189"/>
      <c r="AB114" s="189"/>
      <c r="AC114" s="189"/>
      <c r="AD114" s="189"/>
      <c r="AE114" s="189"/>
      <c r="AF114" s="189"/>
      <c r="AG114" s="189"/>
      <c r="AH114" s="189"/>
      <c r="AI114" s="189"/>
      <c r="AJ114" s="189"/>
      <c r="AK114" s="189"/>
      <c r="AL114" s="189"/>
      <c r="AM114" s="189"/>
      <c r="AN114" s="189"/>
      <c r="AO114" s="189"/>
      <c r="AP114" s="189"/>
      <c r="AQ114" s="189"/>
      <c r="AR114" s="189"/>
      <c r="AS114" s="189"/>
      <c r="AT114" s="89"/>
      <c r="AU114" s="89"/>
      <c r="AV114" s="89"/>
    </row>
    <row r="115" spans="2:48" ht="22.5" customHeight="1" x14ac:dyDescent="0.4">
      <c r="B115" s="155" t="s">
        <v>50</v>
      </c>
      <c r="C115" s="34"/>
      <c r="D115" s="34"/>
      <c r="E115" s="34"/>
      <c r="F115" s="34"/>
      <c r="G115" s="6"/>
      <c r="H115" s="6"/>
      <c r="I115" s="6"/>
      <c r="J115" s="6"/>
      <c r="K115" s="6"/>
      <c r="L115" s="6"/>
      <c r="M115" s="6"/>
      <c r="N115" s="6"/>
      <c r="O115" s="6"/>
      <c r="P115" s="116"/>
      <c r="Q115" s="116"/>
      <c r="R115" s="116"/>
      <c r="S115" s="116"/>
      <c r="T115" s="116"/>
      <c r="U115" s="116"/>
      <c r="V115" s="116"/>
      <c r="W115" s="116"/>
      <c r="X115" s="116"/>
      <c r="Y115" s="116"/>
      <c r="Z115" s="116"/>
      <c r="AA115" s="116"/>
      <c r="AB115" s="116"/>
      <c r="AC115" s="116"/>
      <c r="AD115" s="116"/>
      <c r="AE115" s="117"/>
      <c r="AF115" s="117"/>
      <c r="AG115" s="117"/>
      <c r="AH115" s="117"/>
      <c r="AI115" s="117"/>
      <c r="AJ115" s="117"/>
      <c r="AK115" s="117"/>
      <c r="AL115" s="117"/>
      <c r="AM115" s="117"/>
      <c r="AN115" s="117"/>
      <c r="AO115" s="41"/>
      <c r="AP115" s="118"/>
      <c r="AQ115" s="118"/>
      <c r="AR115" s="118"/>
      <c r="AS115" s="118"/>
      <c r="AT115" s="6"/>
      <c r="AU115" s="89"/>
      <c r="AV115" s="89"/>
    </row>
    <row r="116" spans="2:48" ht="157.5" customHeight="1" x14ac:dyDescent="0.4">
      <c r="B116" s="285" t="s">
        <v>3559</v>
      </c>
      <c r="C116" s="285"/>
      <c r="D116" s="285"/>
      <c r="E116" s="285"/>
      <c r="F116" s="285"/>
      <c r="G116" s="285"/>
      <c r="H116" s="285"/>
      <c r="I116" s="285"/>
      <c r="J116" s="285"/>
      <c r="K116" s="285"/>
      <c r="L116" s="285"/>
      <c r="M116" s="285"/>
      <c r="N116" s="285"/>
      <c r="O116" s="285"/>
      <c r="P116" s="285"/>
      <c r="Q116" s="285"/>
      <c r="R116" s="285"/>
      <c r="S116" s="285"/>
      <c r="T116" s="285"/>
      <c r="U116" s="285"/>
      <c r="V116" s="285"/>
      <c r="W116" s="285"/>
      <c r="X116" s="285"/>
      <c r="Y116" s="285"/>
      <c r="Z116" s="285"/>
      <c r="AA116" s="285"/>
      <c r="AB116" s="285"/>
      <c r="AC116" s="285"/>
      <c r="AD116" s="285"/>
      <c r="AE116" s="285"/>
      <c r="AF116" s="285"/>
      <c r="AG116" s="285"/>
      <c r="AH116" s="285"/>
      <c r="AI116" s="285"/>
      <c r="AJ116" s="285"/>
      <c r="AK116" s="285"/>
      <c r="AL116" s="285"/>
      <c r="AM116" s="285"/>
      <c r="AN116" s="285"/>
      <c r="AO116" s="285"/>
      <c r="AP116" s="285"/>
      <c r="AQ116" s="285"/>
      <c r="AR116" s="285"/>
      <c r="AS116" s="285"/>
      <c r="AT116" s="89"/>
      <c r="AU116" s="89"/>
      <c r="AV116" s="89"/>
    </row>
    <row r="117" spans="2:48" ht="22.5" customHeight="1" x14ac:dyDescent="0.4">
      <c r="B117" s="155" t="s">
        <v>61</v>
      </c>
      <c r="C117" s="34"/>
      <c r="D117" s="34"/>
      <c r="E117" s="34"/>
      <c r="F117" s="34"/>
      <c r="G117" s="6"/>
      <c r="H117" s="6"/>
      <c r="I117" s="6"/>
      <c r="J117" s="6"/>
      <c r="K117" s="6"/>
      <c r="L117" s="6"/>
      <c r="M117" s="6"/>
      <c r="N117" s="6"/>
      <c r="O117" s="6"/>
      <c r="P117" s="116"/>
      <c r="Q117" s="116"/>
      <c r="R117" s="116"/>
      <c r="S117" s="116"/>
      <c r="T117" s="116"/>
      <c r="U117" s="116"/>
      <c r="V117" s="116"/>
      <c r="W117" s="116"/>
      <c r="X117" s="116"/>
      <c r="Y117" s="116"/>
      <c r="Z117" s="116"/>
      <c r="AA117" s="116"/>
      <c r="AB117" s="116"/>
      <c r="AC117" s="116"/>
      <c r="AD117" s="116"/>
      <c r="AE117" s="117"/>
      <c r="AF117" s="117"/>
      <c r="AG117" s="117"/>
      <c r="AH117" s="117"/>
      <c r="AI117" s="117"/>
      <c r="AJ117" s="117"/>
      <c r="AK117" s="117"/>
      <c r="AL117" s="117"/>
      <c r="AM117" s="117"/>
      <c r="AN117" s="117"/>
      <c r="AO117" s="41"/>
      <c r="AP117" s="118"/>
      <c r="AQ117" s="118"/>
      <c r="AR117" s="118"/>
      <c r="AS117" s="118"/>
      <c r="AT117" s="6"/>
      <c r="AU117" s="89"/>
      <c r="AV117" s="89"/>
    </row>
    <row r="118" spans="2:48" ht="157.5" customHeight="1" x14ac:dyDescent="0.4">
      <c r="B118" s="285" t="s">
        <v>3560</v>
      </c>
      <c r="C118" s="285"/>
      <c r="D118" s="285"/>
      <c r="E118" s="285"/>
      <c r="F118" s="285"/>
      <c r="G118" s="285"/>
      <c r="H118" s="285"/>
      <c r="I118" s="285"/>
      <c r="J118" s="285"/>
      <c r="K118" s="285"/>
      <c r="L118" s="285"/>
      <c r="M118" s="285"/>
      <c r="N118" s="285"/>
      <c r="O118" s="285"/>
      <c r="P118" s="285"/>
      <c r="Q118" s="285"/>
      <c r="R118" s="285"/>
      <c r="S118" s="285"/>
      <c r="T118" s="285"/>
      <c r="U118" s="285"/>
      <c r="V118" s="285"/>
      <c r="W118" s="285"/>
      <c r="X118" s="285"/>
      <c r="Y118" s="285"/>
      <c r="Z118" s="285"/>
      <c r="AA118" s="285"/>
      <c r="AB118" s="285"/>
      <c r="AC118" s="285"/>
      <c r="AD118" s="285"/>
      <c r="AE118" s="285"/>
      <c r="AF118" s="285"/>
      <c r="AG118" s="285"/>
      <c r="AH118" s="285"/>
      <c r="AI118" s="285"/>
      <c r="AJ118" s="285"/>
      <c r="AK118" s="285"/>
      <c r="AL118" s="285"/>
      <c r="AM118" s="285"/>
      <c r="AN118" s="285"/>
      <c r="AO118" s="285"/>
      <c r="AP118" s="285"/>
      <c r="AQ118" s="285"/>
      <c r="AR118" s="285"/>
      <c r="AS118" s="285"/>
      <c r="AT118" s="89"/>
      <c r="AU118" s="89"/>
      <c r="AV118" s="89"/>
    </row>
    <row r="119" spans="2:48" ht="3.6" customHeight="1" x14ac:dyDescent="0.4">
      <c r="B119" s="89"/>
      <c r="C119" s="89"/>
      <c r="D119" s="89"/>
      <c r="E119" s="89"/>
      <c r="F119" s="89"/>
      <c r="G119" s="89"/>
      <c r="H119" s="89"/>
      <c r="I119" s="89"/>
      <c r="J119" s="89"/>
      <c r="K119" s="89"/>
      <c r="L119" s="89"/>
      <c r="M119" s="89"/>
      <c r="N119" s="89"/>
      <c r="O119" s="89"/>
      <c r="P119" s="89"/>
      <c r="Q119" s="89"/>
      <c r="R119" s="89"/>
      <c r="S119" s="89"/>
      <c r="T119" s="89"/>
      <c r="U119" s="89"/>
      <c r="V119" s="89"/>
      <c r="W119" s="89"/>
      <c r="X119" s="89"/>
      <c r="Y119" s="89"/>
      <c r="Z119" s="89"/>
      <c r="AA119" s="89"/>
      <c r="AB119" s="89"/>
      <c r="AC119" s="89"/>
      <c r="AD119" s="89"/>
      <c r="AE119" s="89"/>
      <c r="AF119" s="89"/>
      <c r="AG119" s="89"/>
      <c r="AH119" s="89"/>
      <c r="AI119" s="89"/>
      <c r="AJ119" s="89"/>
      <c r="AK119" s="89"/>
      <c r="AL119" s="89"/>
      <c r="AM119" s="89"/>
      <c r="AN119" s="89"/>
      <c r="AO119" s="89"/>
      <c r="AP119" s="89"/>
      <c r="AQ119" s="89"/>
      <c r="AR119" s="89"/>
      <c r="AS119" s="89"/>
      <c r="AT119" s="89"/>
      <c r="AU119" s="89"/>
      <c r="AV119" s="89"/>
    </row>
    <row r="120" spans="2:48" ht="15" customHeight="1" x14ac:dyDescent="0.4">
      <c r="B120" s="89"/>
      <c r="C120" s="89"/>
      <c r="D120" s="89"/>
      <c r="E120" s="89"/>
      <c r="F120" s="89"/>
      <c r="G120" s="89"/>
      <c r="H120" s="89"/>
      <c r="I120" s="89"/>
      <c r="J120" s="89"/>
      <c r="K120" s="89"/>
      <c r="L120" s="89"/>
      <c r="M120" s="89"/>
      <c r="N120" s="89"/>
      <c r="O120" s="89"/>
      <c r="P120" s="89"/>
      <c r="Q120" s="89"/>
      <c r="R120" s="89"/>
      <c r="S120" s="89"/>
      <c r="T120" s="89"/>
      <c r="U120" s="89"/>
      <c r="V120" s="89"/>
      <c r="W120" s="89"/>
      <c r="X120" s="89"/>
      <c r="Y120" s="89"/>
      <c r="Z120" s="89"/>
      <c r="AA120" s="89"/>
      <c r="AB120" s="89"/>
      <c r="AC120" s="89"/>
      <c r="AD120" s="89"/>
      <c r="AE120" s="89"/>
      <c r="AF120" s="89"/>
      <c r="AG120" s="89"/>
      <c r="AH120" s="89"/>
      <c r="AI120" s="89"/>
      <c r="AJ120" s="89"/>
      <c r="AK120" s="89"/>
      <c r="AL120" s="89"/>
      <c r="AM120" s="89"/>
      <c r="AN120" s="89"/>
      <c r="AO120" s="89"/>
      <c r="AP120" s="89"/>
      <c r="AQ120" s="89"/>
      <c r="AR120" s="89"/>
      <c r="AS120" s="89"/>
      <c r="AT120" s="89"/>
      <c r="AU120" s="89"/>
      <c r="AV120" s="89"/>
    </row>
    <row r="121" spans="2:48" ht="67.5" customHeight="1" x14ac:dyDescent="0.4">
      <c r="B121" s="263" t="s">
        <v>62</v>
      </c>
      <c r="C121" s="263"/>
      <c r="D121" s="263"/>
      <c r="E121" s="263"/>
      <c r="F121" s="263"/>
      <c r="G121" s="263"/>
      <c r="H121" s="263"/>
      <c r="I121" s="263"/>
      <c r="J121" s="263"/>
      <c r="K121" s="263"/>
      <c r="L121" s="263"/>
      <c r="M121" s="263"/>
      <c r="N121" s="263"/>
      <c r="O121" s="263"/>
      <c r="P121" s="263"/>
      <c r="Q121" s="263"/>
      <c r="R121" s="263"/>
      <c r="S121" s="263"/>
      <c r="T121" s="263"/>
      <c r="U121" s="263"/>
      <c r="V121" s="263"/>
      <c r="W121" s="263"/>
      <c r="X121" s="191"/>
      <c r="Y121" s="192"/>
      <c r="Z121" s="192"/>
      <c r="AA121" s="192"/>
      <c r="AB121" s="192"/>
      <c r="AC121" s="192"/>
      <c r="AD121" s="192"/>
      <c r="AE121" s="192"/>
      <c r="AF121" s="192"/>
      <c r="AG121" s="192"/>
      <c r="AH121" s="192"/>
      <c r="AI121" s="192"/>
      <c r="AJ121" s="192"/>
      <c r="AK121" s="192"/>
      <c r="AL121" s="192"/>
      <c r="AM121" s="192"/>
      <c r="AN121" s="192"/>
      <c r="AO121" s="192"/>
      <c r="AP121" s="192"/>
      <c r="AQ121" s="192"/>
      <c r="AR121" s="192"/>
      <c r="AS121" s="193"/>
      <c r="AT121" s="89"/>
      <c r="AU121" s="89"/>
      <c r="AV121" s="89"/>
    </row>
    <row r="122" spans="2:48" ht="7.5" customHeight="1" x14ac:dyDescent="0.4">
      <c r="B122" s="89"/>
      <c r="C122" s="89"/>
      <c r="D122" s="89"/>
      <c r="E122" s="89"/>
      <c r="F122" s="89"/>
      <c r="G122" s="89"/>
      <c r="H122" s="89"/>
      <c r="I122" s="89"/>
      <c r="J122" s="89"/>
      <c r="K122" s="89"/>
      <c r="L122" s="89"/>
      <c r="M122" s="89"/>
      <c r="N122" s="89"/>
      <c r="O122" s="89"/>
      <c r="P122" s="89"/>
      <c r="Q122" s="89"/>
      <c r="R122" s="89"/>
      <c r="S122" s="89"/>
      <c r="T122" s="89"/>
      <c r="U122" s="89"/>
      <c r="V122" s="89"/>
      <c r="W122" s="89"/>
      <c r="X122" s="89"/>
      <c r="Y122" s="89"/>
      <c r="Z122" s="89"/>
      <c r="AA122" s="89"/>
      <c r="AB122" s="89"/>
      <c r="AC122" s="89"/>
      <c r="AD122" s="89"/>
      <c r="AE122" s="89"/>
      <c r="AF122" s="89"/>
      <c r="AG122" s="89"/>
      <c r="AH122" s="89"/>
      <c r="AI122" s="89"/>
      <c r="AJ122" s="89"/>
      <c r="AK122" s="89"/>
      <c r="AL122" s="89"/>
      <c r="AM122" s="89"/>
      <c r="AN122" s="89"/>
      <c r="AO122" s="89"/>
      <c r="AP122" s="89"/>
      <c r="AQ122" s="89"/>
      <c r="AR122" s="89"/>
      <c r="AS122" s="89"/>
      <c r="AT122" s="89"/>
      <c r="AU122" s="89"/>
      <c r="AV122" s="89"/>
    </row>
    <row r="123" spans="2:48" ht="15" customHeight="1" x14ac:dyDescent="0.4">
      <c r="B123" s="246" t="s">
        <v>103</v>
      </c>
      <c r="C123" s="246"/>
      <c r="D123" s="246"/>
      <c r="E123" s="246"/>
      <c r="F123" s="246"/>
      <c r="G123" s="246"/>
      <c r="H123" s="246"/>
      <c r="I123" s="246"/>
      <c r="J123" s="246"/>
      <c r="K123" s="246"/>
      <c r="L123" s="246"/>
      <c r="M123" s="246"/>
      <c r="N123" s="246"/>
      <c r="O123" s="246"/>
      <c r="P123" s="246"/>
      <c r="Q123" s="246"/>
      <c r="R123" s="246"/>
      <c r="S123" s="246"/>
      <c r="T123" s="246"/>
      <c r="U123" s="246"/>
      <c r="V123" s="246"/>
      <c r="W123" s="246"/>
      <c r="X123" s="246"/>
      <c r="Y123" s="246"/>
      <c r="Z123" s="246"/>
      <c r="AA123" s="246"/>
      <c r="AB123" s="246"/>
      <c r="AC123" s="246"/>
      <c r="AD123" s="246"/>
      <c r="AE123" s="246"/>
      <c r="AF123" s="246"/>
      <c r="AG123" s="246"/>
      <c r="AH123" s="246"/>
      <c r="AI123" s="246"/>
      <c r="AJ123" s="246"/>
      <c r="AK123" s="246"/>
      <c r="AL123" s="246"/>
      <c r="AM123" s="246"/>
      <c r="AN123" s="246"/>
      <c r="AO123" s="246"/>
      <c r="AP123" s="246"/>
      <c r="AQ123" s="246"/>
      <c r="AR123" s="246"/>
      <c r="AS123" s="246"/>
      <c r="AT123" s="60"/>
      <c r="AU123" s="89"/>
      <c r="AV123" s="4"/>
    </row>
    <row r="124" spans="2:48" ht="6" customHeight="1" x14ac:dyDescent="0.4">
      <c r="B124" s="89"/>
      <c r="C124" s="89"/>
      <c r="D124" s="89"/>
      <c r="E124" s="89"/>
      <c r="F124" s="89"/>
      <c r="G124" s="89"/>
      <c r="H124" s="89"/>
      <c r="I124" s="89"/>
      <c r="J124" s="89"/>
      <c r="K124" s="89"/>
      <c r="L124" s="89"/>
      <c r="M124" s="89"/>
      <c r="N124" s="89"/>
      <c r="O124" s="89"/>
      <c r="P124" s="89"/>
      <c r="Q124" s="89"/>
      <c r="R124" s="89"/>
      <c r="S124" s="89"/>
      <c r="T124" s="89"/>
      <c r="U124" s="89"/>
      <c r="V124" s="89"/>
      <c r="W124" s="89"/>
      <c r="X124" s="89"/>
      <c r="Y124" s="89"/>
      <c r="Z124" s="89"/>
      <c r="AA124" s="89"/>
      <c r="AB124" s="89"/>
      <c r="AC124" s="89"/>
      <c r="AD124" s="89"/>
      <c r="AE124" s="89"/>
      <c r="AF124" s="89"/>
      <c r="AG124" s="89"/>
      <c r="AH124" s="89"/>
      <c r="AI124" s="89"/>
      <c r="AJ124" s="89"/>
      <c r="AK124" s="89"/>
      <c r="AL124" s="89"/>
      <c r="AM124" s="89"/>
      <c r="AN124" s="89"/>
      <c r="AO124" s="89"/>
      <c r="AP124" s="89"/>
      <c r="AQ124" s="89"/>
      <c r="AR124" s="89"/>
      <c r="AS124" s="89"/>
      <c r="AT124" s="89"/>
      <c r="AU124" s="89"/>
      <c r="AV124" s="89"/>
    </row>
    <row r="125" spans="2:48" ht="15" customHeight="1" x14ac:dyDescent="0.4">
      <c r="B125" s="247" t="s">
        <v>63</v>
      </c>
      <c r="C125" s="247"/>
      <c r="D125" s="247"/>
      <c r="E125" s="247"/>
      <c r="F125" s="247"/>
      <c r="G125" s="247"/>
      <c r="H125" s="247"/>
      <c r="I125" s="247"/>
      <c r="J125" s="247"/>
      <c r="K125" s="247"/>
      <c r="L125" s="247"/>
      <c r="M125" s="247"/>
      <c r="N125" s="247"/>
      <c r="O125" s="247"/>
      <c r="P125" s="247"/>
      <c r="Q125" s="247"/>
      <c r="R125" s="247"/>
      <c r="S125" s="247"/>
      <c r="T125" s="247"/>
      <c r="U125" s="247"/>
      <c r="V125" s="247"/>
      <c r="W125" s="247"/>
      <c r="X125" s="247"/>
      <c r="Y125" s="247"/>
      <c r="Z125" s="247"/>
      <c r="AA125" s="247"/>
      <c r="AB125" s="247"/>
      <c r="AC125" s="247"/>
      <c r="AD125" s="247"/>
      <c r="AE125" s="247"/>
      <c r="AF125" s="247"/>
      <c r="AG125" s="247"/>
      <c r="AH125" s="247"/>
      <c r="AI125" s="247"/>
      <c r="AJ125" s="247"/>
      <c r="AK125" s="247"/>
      <c r="AL125" s="247"/>
      <c r="AM125" s="247"/>
      <c r="AN125" s="247"/>
      <c r="AO125" s="247"/>
      <c r="AP125" s="247"/>
      <c r="AQ125" s="247"/>
      <c r="AR125" s="247"/>
      <c r="AS125" s="247"/>
      <c r="AT125" s="89"/>
      <c r="AU125" s="89"/>
      <c r="AV125" s="89"/>
    </row>
  </sheetData>
  <sheetProtection algorithmName="SHA-512" hashValue="cDZU0uj98AZDutiXimsO0ibEZu/jPZKT5mWHUDR8T8RkKVo5sTrwPWNIw/6yGBTpuEdaHO98wpOZF4yHV7RMmw==" saltValue="/joU2E5/GqBT1hCAabgUgA==" spinCount="100000" sheet="1" selectLockedCells="1"/>
  <mergeCells count="157">
    <mergeCell ref="B123:AS123"/>
    <mergeCell ref="B121:W121"/>
    <mergeCell ref="B125:AS125"/>
    <mergeCell ref="Y95:AI95"/>
    <mergeCell ref="AJ95:AS95"/>
    <mergeCell ref="AM97:AS97"/>
    <mergeCell ref="B102:AS102"/>
    <mergeCell ref="B118:AS118"/>
    <mergeCell ref="F32:AS32"/>
    <mergeCell ref="M76:V76"/>
    <mergeCell ref="Y76:AI76"/>
    <mergeCell ref="AJ76:AS76"/>
    <mergeCell ref="B78:L78"/>
    <mergeCell ref="M78:V78"/>
    <mergeCell ref="Y78:AI78"/>
    <mergeCell ref="AJ78:AS78"/>
    <mergeCell ref="B48:O48"/>
    <mergeCell ref="Q48:AD48"/>
    <mergeCell ref="B50:AS50"/>
    <mergeCell ref="B53:AS53"/>
    <mergeCell ref="B56:AS56"/>
    <mergeCell ref="B58:AS58"/>
    <mergeCell ref="AH60:AS60"/>
    <mergeCell ref="B61:E61"/>
    <mergeCell ref="B80:L80"/>
    <mergeCell ref="B63:E63"/>
    <mergeCell ref="AQ80:AS80"/>
    <mergeCell ref="B81:AS81"/>
    <mergeCell ref="B85:O85"/>
    <mergeCell ref="P85:V85"/>
    <mergeCell ref="Y85:AL85"/>
    <mergeCell ref="AM85:AS85"/>
    <mergeCell ref="B76:L76"/>
    <mergeCell ref="Y93:AI93"/>
    <mergeCell ref="AJ93:AS93"/>
    <mergeCell ref="B87:O87"/>
    <mergeCell ref="P87:V87"/>
    <mergeCell ref="Y87:AL87"/>
    <mergeCell ref="AM87:AS87"/>
    <mergeCell ref="B89:O89"/>
    <mergeCell ref="P89:V89"/>
    <mergeCell ref="Y89:AL89"/>
    <mergeCell ref="AM89:AS89"/>
    <mergeCell ref="F61:N61"/>
    <mergeCell ref="AH61:AK61"/>
    <mergeCell ref="AL61:AS61"/>
    <mergeCell ref="B46:H46"/>
    <mergeCell ref="I46:O46"/>
    <mergeCell ref="Q46:W46"/>
    <mergeCell ref="X46:AD46"/>
    <mergeCell ref="AF46:AL46"/>
    <mergeCell ref="AM46:AS46"/>
    <mergeCell ref="B44:I44"/>
    <mergeCell ref="J44:O44"/>
    <mergeCell ref="Q44:X44"/>
    <mergeCell ref="Y44:AD44"/>
    <mergeCell ref="AF44:AM44"/>
    <mergeCell ref="AN44:AS44"/>
    <mergeCell ref="B42:I42"/>
    <mergeCell ref="J42:O42"/>
    <mergeCell ref="Q42:X42"/>
    <mergeCell ref="Y42:AD42"/>
    <mergeCell ref="AF42:AM42"/>
    <mergeCell ref="AN42:AS42"/>
    <mergeCell ref="B40:I40"/>
    <mergeCell ref="J40:O40"/>
    <mergeCell ref="Q40:X40"/>
    <mergeCell ref="Y40:AD40"/>
    <mergeCell ref="AF40:AM40"/>
    <mergeCell ref="AN40:AS40"/>
    <mergeCell ref="B36:H36"/>
    <mergeCell ref="I36:O36"/>
    <mergeCell ref="Q36:AS36"/>
    <mergeCell ref="B38:F38"/>
    <mergeCell ref="B39:O39"/>
    <mergeCell ref="Q39:AD39"/>
    <mergeCell ref="AF39:AS39"/>
    <mergeCell ref="AF30:AI30"/>
    <mergeCell ref="B32:E32"/>
    <mergeCell ref="B34:D34"/>
    <mergeCell ref="E34:AM34"/>
    <mergeCell ref="AO34:AP34"/>
    <mergeCell ref="AQ34:AS34"/>
    <mergeCell ref="B25:E25"/>
    <mergeCell ref="F25:AS25"/>
    <mergeCell ref="B27:F27"/>
    <mergeCell ref="B28:G28"/>
    <mergeCell ref="H28:AS28"/>
    <mergeCell ref="B30:G30"/>
    <mergeCell ref="I30:O30"/>
    <mergeCell ref="Q30:S30"/>
    <mergeCell ref="T30:AD30"/>
    <mergeCell ref="AJ30:AS30"/>
    <mergeCell ref="AF10:AK10"/>
    <mergeCell ref="B20:F20"/>
    <mergeCell ref="B21:H21"/>
    <mergeCell ref="I21:AS21"/>
    <mergeCell ref="B23:E23"/>
    <mergeCell ref="F23:O23"/>
    <mergeCell ref="Q23:S23"/>
    <mergeCell ref="T23:AS23"/>
    <mergeCell ref="B16:H16"/>
    <mergeCell ref="I16:O16"/>
    <mergeCell ref="Q16:W16"/>
    <mergeCell ref="X16:AD16"/>
    <mergeCell ref="AF16:AK16"/>
    <mergeCell ref="AL16:AS16"/>
    <mergeCell ref="Q10:T10"/>
    <mergeCell ref="U10:AD10"/>
    <mergeCell ref="B1:AS1"/>
    <mergeCell ref="AH3:AS3"/>
    <mergeCell ref="B4:E4"/>
    <mergeCell ref="F4:N4"/>
    <mergeCell ref="AH4:AK4"/>
    <mergeCell ref="AL4:AS4"/>
    <mergeCell ref="B113:AS113"/>
    <mergeCell ref="B97:AA97"/>
    <mergeCell ref="B116:AS116"/>
    <mergeCell ref="AL10:AS10"/>
    <mergeCell ref="B12:H12"/>
    <mergeCell ref="I12:AS12"/>
    <mergeCell ref="B14:H14"/>
    <mergeCell ref="Q14:AD14"/>
    <mergeCell ref="AF14:AK14"/>
    <mergeCell ref="AL14:AS14"/>
    <mergeCell ref="B6:E6"/>
    <mergeCell ref="F6:N6"/>
    <mergeCell ref="AH6:AK6"/>
    <mergeCell ref="AL6:AS6"/>
    <mergeCell ref="B7:AS7"/>
    <mergeCell ref="B10:H10"/>
    <mergeCell ref="I10:O10"/>
    <mergeCell ref="B109:E109"/>
    <mergeCell ref="F109:N109"/>
    <mergeCell ref="AH109:AK109"/>
    <mergeCell ref="AL109:AS109"/>
    <mergeCell ref="F63:N63"/>
    <mergeCell ref="AH63:AK63"/>
    <mergeCell ref="AL63:AS63"/>
    <mergeCell ref="B104:AS104"/>
    <mergeCell ref="AH106:AS106"/>
    <mergeCell ref="B107:E107"/>
    <mergeCell ref="F107:N107"/>
    <mergeCell ref="AH107:AK107"/>
    <mergeCell ref="AL107:AS107"/>
    <mergeCell ref="B66:K66"/>
    <mergeCell ref="B67:AS67"/>
    <mergeCell ref="B71:I71"/>
    <mergeCell ref="J71:Q71"/>
    <mergeCell ref="B74:L74"/>
    <mergeCell ref="M74:V74"/>
    <mergeCell ref="Y74:AI74"/>
    <mergeCell ref="AJ74:AS74"/>
    <mergeCell ref="B91:O91"/>
    <mergeCell ref="P91:V91"/>
    <mergeCell ref="Y91:AL91"/>
    <mergeCell ref="AM91:AS91"/>
  </mergeCells>
  <conditionalFormatting sqref="B56:AS56">
    <cfRule type="cellIs" dxfId="641" priority="29" operator="equal">
      <formula>0</formula>
    </cfRule>
  </conditionalFormatting>
  <conditionalFormatting sqref="B67:AS67">
    <cfRule type="containsBlanks" dxfId="640" priority="30">
      <formula>LEN(TRIM(B67))=0</formula>
    </cfRule>
  </conditionalFormatting>
  <conditionalFormatting sqref="E34:AM34">
    <cfRule type="cellIs" dxfId="639" priority="44" operator="equal">
      <formula>0</formula>
    </cfRule>
  </conditionalFormatting>
  <conditionalFormatting sqref="F23 T23 F25">
    <cfRule type="cellIs" dxfId="638" priority="50" operator="equal">
      <formula>0</formula>
    </cfRule>
  </conditionalFormatting>
  <conditionalFormatting sqref="F32 B53:AS53">
    <cfRule type="cellIs" dxfId="637" priority="40" operator="equal">
      <formula>0</formula>
    </cfRule>
  </conditionalFormatting>
  <conditionalFormatting sqref="H30:O30">
    <cfRule type="cellIs" dxfId="636" priority="24" operator="equal">
      <formula>0</formula>
    </cfRule>
  </conditionalFormatting>
  <conditionalFormatting sqref="H28:AS28">
    <cfRule type="cellIs" dxfId="635" priority="48" operator="equal">
      <formula>0</formula>
    </cfRule>
  </conditionalFormatting>
  <conditionalFormatting sqref="I10">
    <cfRule type="containsBlanks" dxfId="634" priority="53">
      <formula>LEN(TRIM(I10))=0</formula>
    </cfRule>
  </conditionalFormatting>
  <conditionalFormatting sqref="I16">
    <cfRule type="containsBlanks" dxfId="633" priority="52">
      <formula>LEN(TRIM(I16))=0</formula>
    </cfRule>
  </conditionalFormatting>
  <conditionalFormatting sqref="I36:O36">
    <cfRule type="cellIs" dxfId="632" priority="42" operator="equal">
      <formula>0</formula>
    </cfRule>
  </conditionalFormatting>
  <conditionalFormatting sqref="I46:O46">
    <cfRule type="cellIs" dxfId="631" priority="33" operator="equal">
      <formula>0</formula>
    </cfRule>
  </conditionalFormatting>
  <conditionalFormatting sqref="I14:Q14">
    <cfRule type="cellIs" dxfId="630" priority="34" operator="equal">
      <formula>0</formula>
    </cfRule>
  </conditionalFormatting>
  <conditionalFormatting sqref="I12:AS12">
    <cfRule type="cellIs" dxfId="629" priority="31" operator="equal">
      <formula>0</formula>
    </cfRule>
  </conditionalFormatting>
  <conditionalFormatting sqref="I21:AS21">
    <cfRule type="cellIs" dxfId="628" priority="49" operator="equal">
      <formula>0</formula>
    </cfRule>
  </conditionalFormatting>
  <conditionalFormatting sqref="J71:Q71">
    <cfRule type="containsBlanks" dxfId="627" priority="39">
      <formula>LEN(TRIM(J71))=0</formula>
    </cfRule>
  </conditionalFormatting>
  <conditionalFormatting sqref="Q36">
    <cfRule type="cellIs" dxfId="626" priority="41" operator="equal">
      <formula>0</formula>
    </cfRule>
  </conditionalFormatting>
  <conditionalFormatting sqref="Q48:AD48">
    <cfRule type="cellIs" dxfId="625" priority="7" operator="equal">
      <formula>0</formula>
    </cfRule>
  </conditionalFormatting>
  <conditionalFormatting sqref="T30:AD30">
    <cfRule type="cellIs" dxfId="624" priority="47" operator="equal">
      <formula>0</formula>
    </cfRule>
  </conditionalFormatting>
  <conditionalFormatting sqref="U10">
    <cfRule type="containsBlanks" dxfId="623" priority="28">
      <formula>LEN(TRIM(U10))=0</formula>
    </cfRule>
  </conditionalFormatting>
  <conditionalFormatting sqref="X46:AD46">
    <cfRule type="cellIs" dxfId="622" priority="32" operator="equal">
      <formula>0</formula>
    </cfRule>
  </conditionalFormatting>
  <conditionalFormatting sqref="AF16:AK16">
    <cfRule type="containsText" dxfId="621" priority="25" operator="containsText" text="Data última junção:">
      <formula>NOT(ISERROR(SEARCH("Data última junção:",AF16)))</formula>
    </cfRule>
  </conditionalFormatting>
  <conditionalFormatting sqref="AJ30">
    <cfRule type="cellIs" dxfId="620" priority="46" operator="equal">
      <formula>0</formula>
    </cfRule>
  </conditionalFormatting>
  <conditionalFormatting sqref="AJ93:AS93">
    <cfRule type="containsBlanks" dxfId="619" priority="35">
      <formula>LEN(TRIM(AJ93))=0</formula>
    </cfRule>
  </conditionalFormatting>
  <conditionalFormatting sqref="AL10 X16">
    <cfRule type="containsBlanks" dxfId="618" priority="54">
      <formula>LEN(TRIM(X10))=0</formula>
    </cfRule>
  </conditionalFormatting>
  <conditionalFormatting sqref="AL4:AS4">
    <cfRule type="cellIs" dxfId="617" priority="51" operator="equal">
      <formula>0</formula>
    </cfRule>
  </conditionalFormatting>
  <conditionalFormatting sqref="AL6:AS6">
    <cfRule type="cellIs" dxfId="616" priority="27" operator="equal">
      <formula>0</formula>
    </cfRule>
  </conditionalFormatting>
  <conditionalFormatting sqref="AL16:AS16">
    <cfRule type="expression" dxfId="615" priority="26">
      <formula>$AF$16="Data última junção:"</formula>
    </cfRule>
  </conditionalFormatting>
  <conditionalFormatting sqref="AL61:AS61">
    <cfRule type="cellIs" dxfId="614" priority="2" operator="equal">
      <formula>0</formula>
    </cfRule>
  </conditionalFormatting>
  <conditionalFormatting sqref="AL63:AS63">
    <cfRule type="cellIs" dxfId="613" priority="5" operator="equal">
      <formula>0</formula>
    </cfRule>
  </conditionalFormatting>
  <conditionalFormatting sqref="AL107:AS107">
    <cfRule type="cellIs" dxfId="612" priority="1" operator="equal">
      <formula>0</formula>
    </cfRule>
  </conditionalFormatting>
  <conditionalFormatting sqref="AL109:AS109">
    <cfRule type="cellIs" dxfId="611" priority="3" operator="equal">
      <formula>0</formula>
    </cfRule>
  </conditionalFormatting>
  <conditionalFormatting sqref="AN66">
    <cfRule type="cellIs" dxfId="610" priority="36" operator="greaterThan">
      <formula>0.8</formula>
    </cfRule>
  </conditionalFormatting>
  <conditionalFormatting sqref="AQ34:AS34">
    <cfRule type="cellIs" dxfId="609" priority="43" operator="equal">
      <formula>0</formula>
    </cfRule>
  </conditionalFormatting>
  <conditionalFormatting sqref="AV74">
    <cfRule type="cellIs" dxfId="608" priority="20" operator="notEqual">
      <formula>0</formula>
    </cfRule>
    <cfRule type="cellIs" dxfId="607" priority="21" operator="equal">
      <formula>0</formula>
    </cfRule>
  </conditionalFormatting>
  <conditionalFormatting sqref="AV76">
    <cfRule type="cellIs" dxfId="606" priority="19" operator="equal">
      <formula>0</formula>
    </cfRule>
    <cfRule type="cellIs" dxfId="605" priority="18" operator="notEqual">
      <formula>0</formula>
    </cfRule>
  </conditionalFormatting>
  <conditionalFormatting sqref="AV78">
    <cfRule type="cellIs" dxfId="604" priority="17" operator="equal">
      <formula>0</formula>
    </cfRule>
    <cfRule type="cellIs" dxfId="603" priority="16" operator="notEqual">
      <formula>0</formula>
    </cfRule>
  </conditionalFormatting>
  <conditionalFormatting sqref="AV85">
    <cfRule type="cellIs" dxfId="602" priority="14" operator="notEqual">
      <formula>0</formula>
    </cfRule>
    <cfRule type="cellIs" dxfId="601" priority="15" operator="equal">
      <formula>0</formula>
    </cfRule>
  </conditionalFormatting>
  <conditionalFormatting sqref="AV87">
    <cfRule type="cellIs" dxfId="600" priority="13" operator="equal">
      <formula>0</formula>
    </cfRule>
    <cfRule type="cellIs" dxfId="599" priority="12" operator="notEqual">
      <formula>0</formula>
    </cfRule>
  </conditionalFormatting>
  <conditionalFormatting sqref="AV89">
    <cfRule type="cellIs" dxfId="598" priority="11" operator="equal">
      <formula>0</formula>
    </cfRule>
    <cfRule type="cellIs" dxfId="597" priority="10" operator="notEqual">
      <formula>0</formula>
    </cfRule>
  </conditionalFormatting>
  <conditionalFormatting sqref="AV91">
    <cfRule type="cellIs" dxfId="596" priority="9" operator="equal">
      <formula>0</formula>
    </cfRule>
    <cfRule type="cellIs" dxfId="595" priority="8" operator="notEqual">
      <formula>0</formula>
    </cfRule>
  </conditionalFormatting>
  <conditionalFormatting sqref="AV97">
    <cfRule type="cellIs" dxfId="594" priority="37" operator="notEqual">
      <formula>0</formula>
    </cfRule>
    <cfRule type="cellIs" dxfId="593" priority="38" operator="equal">
      <formula>0</formula>
    </cfRule>
  </conditionalFormatting>
  <printOptions horizontalCentered="1"/>
  <pageMargins left="0.94488188976377963" right="0.70866141732283472" top="1.4173228346456694" bottom="0.74803149606299213" header="0.31496062992125984" footer="0.39370078740157483"/>
  <pageSetup paperSize="9" scale="70" orientation="portrait" r:id="rId1"/>
  <headerFooter>
    <oddHeader>&amp;L&amp;G&amp;C&amp;"Segoe UI,Normal"&amp;8
&amp;7
&amp;16&amp;K1B2A57Fundo de Reabilitação e Conservação Patrimonial&amp;6
&amp;16&amp;K01+011Parecer Técnico de Candidatura&amp;R&amp;G</oddHeader>
    <oddFooter>&amp;R&amp;"Roboto,Negrito"&amp;9&amp;P&amp;"Roboto,Normal" | &amp;N</oddFooter>
  </headerFooter>
  <rowBreaks count="2" manualBreakCount="2">
    <brk id="57" max="43" man="1"/>
    <brk id="103" max="43" man="1"/>
  </rowBreaks>
  <legacyDrawingHF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9105C87-B10A-49E4-A774-97A716E28917}">
          <x14:formula1>
            <xm:f>suporte!$C$6:$C$7</xm:f>
          </x14:formula1>
          <xm:sqref>AJ93:AS93</xm:sqref>
        </x14:dataValidation>
        <x14:dataValidation type="list" allowBlank="1" showInputMessage="1" showErrorMessage="1" xr:uid="{26299B9B-92E4-4503-8068-C949DB152013}">
          <x14:formula1>
            <xm:f>suporte!$B$11:$B$13</xm:f>
          </x14:formula1>
          <xm:sqref>J71:Q71</xm:sqref>
        </x14:dataValidation>
        <x14:dataValidation type="list" allowBlank="1" showInputMessage="1" showErrorMessage="1" xr:uid="{93F792C2-9983-4CA8-8A03-4F2823B4E090}">
          <x14:formula1>
            <xm:f>suporte!$B$8:$B$9</xm:f>
          </x14:formula1>
          <xm:sqref>X16:AD16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52DE4-F444-49DD-A093-7FAEEF3F1576}">
  <dimension ref="A1:AZ160"/>
  <sheetViews>
    <sheetView showGridLines="0" zoomScaleNormal="100" workbookViewId="0">
      <selection activeCell="B35" sqref="B35:AS35"/>
    </sheetView>
  </sheetViews>
  <sheetFormatPr defaultColWidth="8" defaultRowHeight="16.2" x14ac:dyDescent="0.4"/>
  <cols>
    <col min="1" max="1" width="1.08984375" style="3" customWidth="1"/>
    <col min="2" max="45" width="2.1796875" style="3" customWidth="1"/>
    <col min="46" max="46" width="1.08984375" style="3" customWidth="1"/>
    <col min="47" max="47" width="4.453125" style="3" customWidth="1"/>
    <col min="48" max="48" width="4.6328125" style="4" bestFit="1" customWidth="1"/>
    <col min="49" max="49" width="0.54296875" style="3" customWidth="1"/>
    <col min="50" max="50" width="4.453125" style="3" customWidth="1"/>
    <col min="51" max="51" width="0.54296875" style="3" customWidth="1"/>
    <col min="52" max="52" width="4.6328125" style="3" bestFit="1" customWidth="1"/>
    <col min="53" max="53" width="3.36328125" style="3" customWidth="1"/>
    <col min="54" max="16384" width="8" style="3"/>
  </cols>
  <sheetData>
    <row r="1" spans="2:46" ht="37.5" customHeight="1" x14ac:dyDescent="0.4"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226"/>
      <c r="O1" s="226"/>
      <c r="P1" s="226"/>
      <c r="Q1" s="226"/>
      <c r="R1" s="226"/>
      <c r="S1" s="226"/>
      <c r="T1" s="226"/>
      <c r="U1" s="226"/>
      <c r="V1" s="226"/>
      <c r="W1" s="226"/>
      <c r="X1" s="226"/>
      <c r="Y1" s="226"/>
      <c r="Z1" s="226"/>
      <c r="AA1" s="226"/>
      <c r="AB1" s="226"/>
      <c r="AC1" s="226"/>
      <c r="AD1" s="226"/>
      <c r="AE1" s="226"/>
      <c r="AF1" s="226"/>
      <c r="AG1" s="226"/>
      <c r="AH1" s="226"/>
      <c r="AI1" s="226"/>
      <c r="AJ1" s="226"/>
      <c r="AK1" s="226"/>
      <c r="AL1" s="226"/>
      <c r="AM1" s="226"/>
      <c r="AN1" s="226"/>
      <c r="AO1" s="226"/>
      <c r="AP1" s="226"/>
      <c r="AQ1" s="226"/>
      <c r="AR1" s="226"/>
      <c r="AS1" s="226"/>
      <c r="AT1" s="89"/>
    </row>
    <row r="2" spans="2:46" ht="11.25" customHeight="1" x14ac:dyDescent="0.4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89"/>
    </row>
    <row r="3" spans="2:46" ht="15" customHeight="1" x14ac:dyDescent="0.4"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89"/>
      <c r="AB3" s="89"/>
      <c r="AC3" s="89"/>
      <c r="AD3" s="89"/>
      <c r="AE3" s="89"/>
      <c r="AF3" s="89"/>
      <c r="AG3" s="89"/>
      <c r="AH3" s="237" t="s">
        <v>64</v>
      </c>
      <c r="AI3" s="237"/>
      <c r="AJ3" s="237"/>
      <c r="AK3" s="237"/>
      <c r="AL3" s="237"/>
      <c r="AM3" s="237"/>
      <c r="AN3" s="237"/>
      <c r="AO3" s="237"/>
      <c r="AP3" s="237"/>
      <c r="AQ3" s="237"/>
      <c r="AR3" s="237"/>
      <c r="AS3" s="237"/>
      <c r="AT3" s="89"/>
    </row>
    <row r="4" spans="2:46" ht="22.5" customHeight="1" x14ac:dyDescent="0.4">
      <c r="B4" s="238"/>
      <c r="C4" s="238"/>
      <c r="D4" s="238"/>
      <c r="E4" s="238"/>
      <c r="F4" s="239"/>
      <c r="G4" s="239"/>
      <c r="H4" s="239"/>
      <c r="I4" s="239"/>
      <c r="J4" s="239"/>
      <c r="K4" s="239"/>
      <c r="L4" s="239"/>
      <c r="M4" s="239"/>
      <c r="N4" s="23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223" t="s">
        <v>1</v>
      </c>
      <c r="AI4" s="223"/>
      <c r="AJ4" s="223"/>
      <c r="AK4" s="223"/>
      <c r="AL4" s="261">
        <f>Parecer!AL4</f>
        <v>0</v>
      </c>
      <c r="AM4" s="261"/>
      <c r="AN4" s="261"/>
      <c r="AO4" s="261"/>
      <c r="AP4" s="261"/>
      <c r="AQ4" s="261"/>
      <c r="AR4" s="261"/>
      <c r="AS4" s="261"/>
      <c r="AT4" s="8"/>
    </row>
    <row r="5" spans="2:46" ht="15" customHeight="1" x14ac:dyDescent="0.4">
      <c r="B5" s="326" t="s">
        <v>104</v>
      </c>
      <c r="C5" s="326"/>
      <c r="D5" s="326"/>
      <c r="E5" s="326"/>
      <c r="F5" s="326"/>
      <c r="G5" s="326"/>
      <c r="H5" s="326"/>
      <c r="I5" s="326"/>
      <c r="J5" s="326"/>
      <c r="K5" s="326"/>
      <c r="L5" s="326"/>
      <c r="M5" s="326"/>
      <c r="N5" s="326"/>
      <c r="O5" s="326"/>
      <c r="P5" s="326"/>
      <c r="Q5" s="326"/>
      <c r="R5" s="326"/>
      <c r="S5" s="326"/>
      <c r="T5" s="326"/>
      <c r="U5" s="326"/>
      <c r="V5" s="326"/>
      <c r="W5" s="326"/>
      <c r="X5" s="326"/>
      <c r="Y5" s="326"/>
      <c r="Z5" s="326"/>
      <c r="AA5" s="326"/>
      <c r="AB5" s="326"/>
      <c r="AC5" s="326"/>
      <c r="AD5" s="326"/>
      <c r="AE5" s="326"/>
      <c r="AF5" s="326"/>
      <c r="AG5" s="326"/>
      <c r="AH5" s="326"/>
      <c r="AI5" s="326"/>
      <c r="AJ5" s="326"/>
      <c r="AK5" s="326"/>
      <c r="AL5" s="326"/>
      <c r="AM5" s="326"/>
      <c r="AN5" s="326"/>
      <c r="AO5" s="326"/>
      <c r="AP5" s="326"/>
      <c r="AQ5" s="326"/>
      <c r="AR5" s="326"/>
      <c r="AS5" s="326"/>
      <c r="AT5" s="8"/>
    </row>
    <row r="6" spans="2:46" ht="30" customHeight="1" x14ac:dyDescent="0.45">
      <c r="B6" s="153" t="s">
        <v>4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91"/>
      <c r="AI6" s="91"/>
      <c r="AJ6" s="91"/>
      <c r="AK6" s="91"/>
      <c r="AL6" s="91"/>
      <c r="AM6" s="91"/>
      <c r="AN6" s="91"/>
      <c r="AO6" s="91"/>
      <c r="AP6" s="91"/>
      <c r="AQ6" s="91"/>
      <c r="AR6" s="91"/>
      <c r="AS6" s="91"/>
      <c r="AT6" s="31"/>
    </row>
    <row r="7" spans="2:46" ht="3.75" customHeight="1" x14ac:dyDescent="0.4">
      <c r="B7" s="154"/>
      <c r="C7" s="154"/>
      <c r="D7" s="154"/>
      <c r="E7" s="154"/>
      <c r="F7" s="154"/>
      <c r="G7" s="154"/>
      <c r="H7" s="154"/>
      <c r="I7" s="154"/>
      <c r="J7" s="154"/>
      <c r="K7" s="154"/>
      <c r="L7" s="154"/>
      <c r="M7" s="154"/>
      <c r="N7" s="154"/>
      <c r="O7" s="154"/>
      <c r="P7" s="154"/>
      <c r="Q7" s="154"/>
      <c r="R7" s="154"/>
      <c r="S7" s="154"/>
      <c r="T7" s="154"/>
      <c r="U7" s="154"/>
      <c r="V7" s="154"/>
      <c r="W7" s="154"/>
      <c r="X7" s="154"/>
      <c r="Y7" s="154"/>
      <c r="Z7" s="154"/>
      <c r="AA7" s="154"/>
      <c r="AB7" s="154"/>
      <c r="AC7" s="154"/>
      <c r="AD7" s="154"/>
      <c r="AE7" s="154"/>
      <c r="AF7" s="154"/>
      <c r="AG7" s="154"/>
      <c r="AH7" s="154"/>
      <c r="AI7" s="154"/>
      <c r="AJ7" s="154"/>
      <c r="AK7" s="154"/>
      <c r="AL7" s="154"/>
      <c r="AM7" s="154"/>
      <c r="AN7" s="154"/>
      <c r="AO7" s="154"/>
      <c r="AP7" s="154"/>
      <c r="AQ7" s="154"/>
      <c r="AR7" s="154"/>
      <c r="AS7" s="154"/>
      <c r="AT7" s="31"/>
    </row>
    <row r="8" spans="2:46" ht="18.75" customHeight="1" x14ac:dyDescent="0.45">
      <c r="B8" s="223" t="s">
        <v>5</v>
      </c>
      <c r="C8" s="223"/>
      <c r="D8" s="223"/>
      <c r="E8" s="223"/>
      <c r="F8" s="223"/>
      <c r="G8" s="223"/>
      <c r="H8" s="223"/>
      <c r="I8" s="262">
        <f>Parecer!I10</f>
        <v>0</v>
      </c>
      <c r="J8" s="262"/>
      <c r="K8" s="262"/>
      <c r="L8" s="262"/>
      <c r="M8" s="262"/>
      <c r="N8" s="262"/>
      <c r="O8" s="262"/>
      <c r="P8" s="89"/>
      <c r="Q8" s="223" t="s">
        <v>7</v>
      </c>
      <c r="R8" s="223"/>
      <c r="S8" s="223"/>
      <c r="T8" s="223"/>
      <c r="U8" s="223"/>
      <c r="V8" s="223"/>
      <c r="W8" s="223"/>
      <c r="X8" s="223"/>
      <c r="Y8" s="223"/>
      <c r="Z8" s="223"/>
      <c r="AA8" s="276">
        <f>Parecer!AL10</f>
        <v>0</v>
      </c>
      <c r="AB8" s="276"/>
      <c r="AC8" s="276"/>
      <c r="AD8" s="276"/>
      <c r="AE8" s="276"/>
      <c r="AF8" s="276"/>
      <c r="AG8" s="276"/>
      <c r="AH8" s="276"/>
      <c r="AI8" s="276"/>
      <c r="AJ8" s="276"/>
      <c r="AK8" s="276"/>
      <c r="AL8" s="276"/>
      <c r="AM8" s="276"/>
      <c r="AN8" s="276"/>
      <c r="AO8" s="276"/>
      <c r="AP8" s="276"/>
      <c r="AQ8" s="276"/>
      <c r="AR8" s="276"/>
      <c r="AS8" s="276"/>
      <c r="AT8" s="6"/>
    </row>
    <row r="9" spans="2:46" ht="3.75" customHeight="1" x14ac:dyDescent="0.4"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</row>
    <row r="10" spans="2:46" ht="18.75" customHeight="1" x14ac:dyDescent="0.4">
      <c r="B10" s="223" t="s">
        <v>8</v>
      </c>
      <c r="C10" s="223"/>
      <c r="D10" s="223"/>
      <c r="E10" s="223"/>
      <c r="F10" s="223"/>
      <c r="G10" s="223"/>
      <c r="H10" s="223"/>
      <c r="I10" s="249">
        <f>'Formulário Candidatura'!I11</f>
        <v>0</v>
      </c>
      <c r="J10" s="249"/>
      <c r="K10" s="249"/>
      <c r="L10" s="249"/>
      <c r="M10" s="249"/>
      <c r="N10" s="249"/>
      <c r="O10" s="249"/>
      <c r="P10" s="249"/>
      <c r="Q10" s="249"/>
      <c r="R10" s="249"/>
      <c r="S10" s="249"/>
      <c r="T10" s="249"/>
      <c r="U10" s="249"/>
      <c r="V10" s="249"/>
      <c r="W10" s="249"/>
      <c r="X10" s="249"/>
      <c r="Y10" s="249"/>
      <c r="Z10" s="249"/>
      <c r="AA10" s="249"/>
      <c r="AB10" s="249"/>
      <c r="AC10" s="249"/>
      <c r="AD10" s="249"/>
      <c r="AE10" s="249"/>
      <c r="AF10" s="249"/>
      <c r="AG10" s="249"/>
      <c r="AH10" s="249"/>
      <c r="AI10" s="249"/>
      <c r="AJ10" s="249"/>
      <c r="AK10" s="249"/>
      <c r="AL10" s="249"/>
      <c r="AM10" s="249"/>
      <c r="AN10" s="249"/>
      <c r="AO10" s="249"/>
      <c r="AP10" s="249"/>
      <c r="AQ10" s="249"/>
      <c r="AR10" s="249"/>
      <c r="AS10" s="249"/>
      <c r="AT10" s="25"/>
    </row>
    <row r="11" spans="2:46" ht="3.75" customHeight="1" x14ac:dyDescent="0.4">
      <c r="B11" s="6"/>
      <c r="C11" s="6"/>
      <c r="D11" s="6"/>
      <c r="E11" s="6"/>
      <c r="F11" s="6"/>
      <c r="G11" s="6"/>
      <c r="H11" s="6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25"/>
      <c r="AB11" s="6"/>
      <c r="AC11" s="6"/>
      <c r="AD11" s="6"/>
      <c r="AE11" s="6"/>
      <c r="AF11" s="6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6"/>
    </row>
    <row r="12" spans="2:46" ht="18.75" customHeight="1" x14ac:dyDescent="0.4">
      <c r="B12" s="223" t="s">
        <v>10</v>
      </c>
      <c r="C12" s="223"/>
      <c r="D12" s="223"/>
      <c r="E12" s="223"/>
      <c r="F12" s="223"/>
      <c r="G12" s="223"/>
      <c r="H12" s="223"/>
      <c r="I12" s="325">
        <f>Parecer!I16</f>
        <v>0</v>
      </c>
      <c r="J12" s="325"/>
      <c r="K12" s="325"/>
      <c r="L12" s="325"/>
      <c r="M12" s="325"/>
      <c r="N12" s="325"/>
      <c r="O12" s="325"/>
      <c r="P12" s="89"/>
      <c r="Q12" s="223" t="s">
        <v>11</v>
      </c>
      <c r="R12" s="223"/>
      <c r="S12" s="223"/>
      <c r="T12" s="223"/>
      <c r="U12" s="223"/>
      <c r="V12" s="223"/>
      <c r="W12" s="223"/>
      <c r="X12" s="223"/>
      <c r="Y12" s="249">
        <f>Parecer!X16</f>
        <v>0</v>
      </c>
      <c r="Z12" s="249"/>
      <c r="AA12" s="249"/>
      <c r="AB12" s="249"/>
      <c r="AC12" s="249"/>
      <c r="AD12" s="249"/>
      <c r="AE12" s="89"/>
      <c r="AF12" s="238" t="str">
        <f>IF(Y12=suporte!B8,"Data junção:","")</f>
        <v/>
      </c>
      <c r="AG12" s="238"/>
      <c r="AH12" s="238"/>
      <c r="AI12" s="238"/>
      <c r="AJ12" s="238"/>
      <c r="AK12" s="281">
        <f>Parecer!AL16</f>
        <v>0</v>
      </c>
      <c r="AL12" s="281"/>
      <c r="AM12" s="281"/>
      <c r="AN12" s="281"/>
      <c r="AO12" s="281"/>
      <c r="AP12" s="281"/>
      <c r="AQ12" s="281"/>
      <c r="AR12" s="281"/>
      <c r="AS12" s="281"/>
      <c r="AT12" s="6"/>
    </row>
    <row r="13" spans="2:46" ht="6" customHeight="1" x14ac:dyDescent="0.4">
      <c r="B13" s="89"/>
      <c r="C13" s="89"/>
      <c r="D13" s="89"/>
      <c r="E13" s="89"/>
      <c r="F13" s="89"/>
      <c r="G13" s="89"/>
      <c r="H13" s="89"/>
      <c r="I13" s="89"/>
      <c r="J13" s="89"/>
      <c r="K13" s="89"/>
      <c r="L13" s="89"/>
      <c r="M13" s="89"/>
      <c r="N13" s="89"/>
      <c r="O13" s="89"/>
      <c r="P13" s="89"/>
      <c r="Q13" s="89"/>
      <c r="R13" s="89"/>
      <c r="S13" s="89"/>
      <c r="T13" s="89"/>
      <c r="U13" s="89"/>
      <c r="V13" s="89"/>
      <c r="W13" s="89"/>
      <c r="X13" s="89"/>
      <c r="Y13" s="89"/>
      <c r="Z13" s="89"/>
      <c r="AA13" s="89"/>
      <c r="AB13" s="89"/>
      <c r="AC13" s="89"/>
      <c r="AD13" s="89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  <c r="AP13" s="89"/>
      <c r="AQ13" s="89"/>
      <c r="AR13" s="89"/>
      <c r="AS13" s="89"/>
      <c r="AT13" s="89"/>
    </row>
    <row r="14" spans="2:46" ht="30" customHeight="1" x14ac:dyDescent="0.45">
      <c r="B14" s="153" t="s">
        <v>31</v>
      </c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91"/>
      <c r="AI14" s="91"/>
      <c r="AJ14" s="91"/>
      <c r="AK14" s="91"/>
      <c r="AL14" s="91"/>
      <c r="AM14" s="91"/>
      <c r="AN14" s="91"/>
      <c r="AO14" s="91"/>
      <c r="AP14" s="91"/>
      <c r="AQ14" s="91"/>
      <c r="AR14" s="91"/>
      <c r="AS14" s="91"/>
      <c r="AT14" s="31"/>
    </row>
    <row r="15" spans="2:46" ht="3.75" customHeight="1" x14ac:dyDescent="0.4">
      <c r="B15" s="163"/>
      <c r="C15" s="163"/>
      <c r="D15" s="163"/>
      <c r="E15" s="163"/>
      <c r="F15" s="163"/>
      <c r="G15" s="163"/>
      <c r="H15" s="163"/>
      <c r="I15" s="163"/>
      <c r="J15" s="163"/>
      <c r="K15" s="164"/>
      <c r="L15" s="164"/>
      <c r="M15" s="164"/>
      <c r="N15" s="164"/>
      <c r="O15" s="164"/>
      <c r="P15" s="165"/>
      <c r="Q15" s="163"/>
      <c r="R15" s="163"/>
      <c r="S15" s="163"/>
      <c r="T15" s="163"/>
      <c r="U15" s="163"/>
      <c r="V15" s="165"/>
      <c r="W15" s="165"/>
      <c r="X15" s="165"/>
      <c r="Y15" s="165"/>
      <c r="Z15" s="165"/>
      <c r="AA15" s="165"/>
      <c r="AB15" s="165"/>
      <c r="AC15" s="165"/>
      <c r="AD15" s="165"/>
      <c r="AE15" s="165"/>
      <c r="AF15" s="165"/>
      <c r="AG15" s="165"/>
      <c r="AH15" s="165"/>
      <c r="AI15" s="165"/>
      <c r="AJ15" s="165"/>
      <c r="AK15" s="165"/>
      <c r="AL15" s="165"/>
      <c r="AM15" s="165"/>
      <c r="AN15" s="165"/>
      <c r="AO15" s="165"/>
      <c r="AP15" s="165"/>
      <c r="AQ15" s="165"/>
      <c r="AR15" s="165"/>
      <c r="AS15" s="165"/>
      <c r="AT15" s="60"/>
    </row>
    <row r="16" spans="2:46" ht="18.75" customHeight="1" x14ac:dyDescent="0.4">
      <c r="B16" s="223" t="s">
        <v>105</v>
      </c>
      <c r="C16" s="223"/>
      <c r="D16" s="223"/>
      <c r="E16" s="223"/>
      <c r="F16" s="223"/>
      <c r="G16" s="223"/>
      <c r="H16" s="223"/>
      <c r="I16" s="249">
        <f>'Anexo RC'!I8</f>
        <v>0</v>
      </c>
      <c r="J16" s="249"/>
      <c r="K16" s="249"/>
      <c r="L16" s="249"/>
      <c r="M16" s="249"/>
      <c r="N16" s="249"/>
      <c r="O16" s="249"/>
      <c r="P16" s="20"/>
      <c r="Q16" s="324" t="s">
        <v>106</v>
      </c>
      <c r="R16" s="324"/>
      <c r="S16" s="324"/>
      <c r="T16" s="324"/>
      <c r="U16" s="324"/>
      <c r="V16" s="324"/>
      <c r="W16" s="324"/>
      <c r="X16" s="280">
        <v>0</v>
      </c>
      <c r="Y16" s="280"/>
      <c r="Z16" s="280"/>
      <c r="AA16" s="280"/>
      <c r="AB16" s="280"/>
      <c r="AC16" s="280"/>
      <c r="AD16" s="280"/>
      <c r="AE16" s="280"/>
      <c r="AF16" s="280"/>
      <c r="AG16" s="280"/>
      <c r="AH16" s="280"/>
      <c r="AI16" s="280"/>
      <c r="AJ16" s="280"/>
      <c r="AK16" s="280"/>
      <c r="AL16" s="280"/>
      <c r="AM16" s="280"/>
      <c r="AN16" s="280"/>
      <c r="AO16" s="280"/>
      <c r="AP16" s="280"/>
      <c r="AQ16" s="280"/>
      <c r="AR16" s="280"/>
      <c r="AS16" s="280"/>
      <c r="AT16" s="25"/>
    </row>
    <row r="17" spans="2:48" ht="3.75" customHeight="1" x14ac:dyDescent="0.4">
      <c r="B17" s="6"/>
      <c r="C17" s="6"/>
      <c r="D17" s="6"/>
      <c r="E17" s="6"/>
      <c r="F17" s="6"/>
      <c r="G17" s="6"/>
      <c r="H17" s="6"/>
      <c r="I17" s="22"/>
      <c r="J17" s="22"/>
      <c r="K17" s="23"/>
      <c r="L17" s="23"/>
      <c r="M17" s="23"/>
      <c r="N17" s="23"/>
      <c r="O17" s="23"/>
      <c r="P17" s="18"/>
      <c r="Q17" s="6"/>
      <c r="R17" s="6"/>
      <c r="S17" s="6"/>
      <c r="T17" s="6"/>
      <c r="U17" s="6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60"/>
      <c r="AU17" s="89"/>
    </row>
    <row r="18" spans="2:48" ht="18.75" customHeight="1" x14ac:dyDescent="0.4">
      <c r="B18" s="223" t="s">
        <v>107</v>
      </c>
      <c r="C18" s="223"/>
      <c r="D18" s="223"/>
      <c r="E18" s="223"/>
      <c r="F18" s="223"/>
      <c r="G18" s="223"/>
      <c r="H18" s="223"/>
      <c r="I18" s="249">
        <f>'Anexo RC'!I10</f>
        <v>0</v>
      </c>
      <c r="J18" s="249"/>
      <c r="K18" s="249"/>
      <c r="L18" s="249"/>
      <c r="M18" s="249"/>
      <c r="N18" s="249"/>
      <c r="O18" s="249"/>
      <c r="P18" s="20"/>
      <c r="Q18" s="223" t="s">
        <v>108</v>
      </c>
      <c r="R18" s="223"/>
      <c r="S18" s="223"/>
      <c r="T18" s="223"/>
      <c r="U18" s="223"/>
      <c r="V18" s="223"/>
      <c r="W18" s="223"/>
      <c r="X18" s="249">
        <f>'Anexo RC'!X10</f>
        <v>0</v>
      </c>
      <c r="Y18" s="249"/>
      <c r="Z18" s="249"/>
      <c r="AA18" s="249"/>
      <c r="AB18" s="249"/>
      <c r="AC18" s="249"/>
      <c r="AD18" s="249"/>
      <c r="AE18" s="26"/>
      <c r="AF18" s="223" t="s">
        <v>109</v>
      </c>
      <c r="AG18" s="223"/>
      <c r="AH18" s="223"/>
      <c r="AI18" s="223"/>
      <c r="AJ18" s="223"/>
      <c r="AK18" s="223"/>
      <c r="AL18" s="223"/>
      <c r="AM18" s="249">
        <f>'Anexo RC'!AM10</f>
        <v>0</v>
      </c>
      <c r="AN18" s="249"/>
      <c r="AO18" s="249"/>
      <c r="AP18" s="249"/>
      <c r="AQ18" s="249"/>
      <c r="AR18" s="249"/>
      <c r="AS18" s="249"/>
      <c r="AT18" s="25"/>
      <c r="AU18" s="89"/>
    </row>
    <row r="19" spans="2:48" ht="3.75" customHeight="1" x14ac:dyDescent="0.4">
      <c r="B19" s="6"/>
      <c r="C19" s="6"/>
      <c r="D19" s="6"/>
      <c r="E19" s="6"/>
      <c r="F19" s="6"/>
      <c r="G19" s="6"/>
      <c r="H19" s="6"/>
      <c r="I19" s="22"/>
      <c r="J19" s="22"/>
      <c r="K19" s="23"/>
      <c r="L19" s="23"/>
      <c r="M19" s="23"/>
      <c r="N19" s="23"/>
      <c r="O19" s="23"/>
      <c r="P19" s="18"/>
      <c r="Q19" s="6"/>
      <c r="R19" s="6"/>
      <c r="S19" s="6"/>
      <c r="T19" s="6"/>
      <c r="U19" s="6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60"/>
      <c r="AU19" s="89"/>
    </row>
    <row r="20" spans="2:48" ht="18.75" customHeight="1" x14ac:dyDescent="0.4">
      <c r="B20" s="223" t="s">
        <v>110</v>
      </c>
      <c r="C20" s="223"/>
      <c r="D20" s="223"/>
      <c r="E20" s="223"/>
      <c r="F20" s="223"/>
      <c r="G20" s="223"/>
      <c r="H20" s="223"/>
      <c r="I20" s="249">
        <f>'Anexo RC'!I12</f>
        <v>0</v>
      </c>
      <c r="J20" s="249"/>
      <c r="K20" s="249"/>
      <c r="L20" s="249"/>
      <c r="M20" s="249"/>
      <c r="N20" s="249"/>
      <c r="O20" s="249"/>
      <c r="P20" s="20"/>
      <c r="Q20" s="223" t="s">
        <v>111</v>
      </c>
      <c r="R20" s="223"/>
      <c r="S20" s="223"/>
      <c r="T20" s="223"/>
      <c r="U20" s="223"/>
      <c r="V20" s="223"/>
      <c r="W20" s="223"/>
      <c r="X20" s="249">
        <f>'Anexo RC'!X12</f>
        <v>0</v>
      </c>
      <c r="Y20" s="249"/>
      <c r="Z20" s="249"/>
      <c r="AA20" s="249"/>
      <c r="AB20" s="249"/>
      <c r="AC20" s="249"/>
      <c r="AD20" s="249"/>
      <c r="AE20" s="26"/>
      <c r="AF20" s="223" t="s">
        <v>112</v>
      </c>
      <c r="AG20" s="223"/>
      <c r="AH20" s="223"/>
      <c r="AI20" s="223"/>
      <c r="AJ20" s="223"/>
      <c r="AK20" s="223"/>
      <c r="AL20" s="223"/>
      <c r="AM20" s="249">
        <f>'Anexo RC'!AM12</f>
        <v>0</v>
      </c>
      <c r="AN20" s="249"/>
      <c r="AO20" s="249"/>
      <c r="AP20" s="249"/>
      <c r="AQ20" s="249"/>
      <c r="AR20" s="249"/>
      <c r="AS20" s="249"/>
      <c r="AT20" s="25"/>
      <c r="AU20" s="89"/>
    </row>
    <row r="21" spans="2:48" ht="3.75" customHeight="1" x14ac:dyDescent="0.4">
      <c r="B21" s="6"/>
      <c r="C21" s="6"/>
      <c r="D21" s="6"/>
      <c r="E21" s="6"/>
      <c r="F21" s="6"/>
      <c r="G21" s="6"/>
      <c r="H21" s="6"/>
      <c r="I21" s="22"/>
      <c r="J21" s="22"/>
      <c r="K21" s="23"/>
      <c r="L21" s="23"/>
      <c r="M21" s="23"/>
      <c r="N21" s="23"/>
      <c r="O21" s="23"/>
      <c r="P21" s="18"/>
      <c r="Q21" s="6"/>
      <c r="R21" s="6"/>
      <c r="S21" s="6"/>
      <c r="T21" s="6"/>
      <c r="U21" s="6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60"/>
      <c r="AU21" s="89"/>
    </row>
    <row r="22" spans="2:48" ht="18.75" customHeight="1" x14ac:dyDescent="0.4">
      <c r="B22" s="223" t="s">
        <v>113</v>
      </c>
      <c r="C22" s="223"/>
      <c r="D22" s="223"/>
      <c r="E22" s="223"/>
      <c r="F22" s="223"/>
      <c r="G22" s="223"/>
      <c r="H22" s="223"/>
      <c r="I22" s="249">
        <f>'Anexo RC'!I14</f>
        <v>0</v>
      </c>
      <c r="J22" s="249"/>
      <c r="K22" s="249"/>
      <c r="L22" s="249"/>
      <c r="M22" s="249"/>
      <c r="N22" s="249"/>
      <c r="O22" s="249"/>
      <c r="P22" s="20"/>
      <c r="Q22" s="223" t="s">
        <v>114</v>
      </c>
      <c r="R22" s="223"/>
      <c r="S22" s="223"/>
      <c r="T22" s="223"/>
      <c r="U22" s="223"/>
      <c r="V22" s="223"/>
      <c r="W22" s="223"/>
      <c r="X22" s="249">
        <f>'Anexo RC'!X14</f>
        <v>0</v>
      </c>
      <c r="Y22" s="249"/>
      <c r="Z22" s="249"/>
      <c r="AA22" s="249"/>
      <c r="AB22" s="249"/>
      <c r="AC22" s="249"/>
      <c r="AD22" s="249"/>
      <c r="AE22" s="26"/>
      <c r="AF22" s="223" t="s">
        <v>115</v>
      </c>
      <c r="AG22" s="223"/>
      <c r="AH22" s="223"/>
      <c r="AI22" s="223"/>
      <c r="AJ22" s="223"/>
      <c r="AK22" s="223"/>
      <c r="AL22" s="223"/>
      <c r="AM22" s="312">
        <f>'Anexo RC'!AM14</f>
        <v>0</v>
      </c>
      <c r="AN22" s="249"/>
      <c r="AO22" s="249"/>
      <c r="AP22" s="249"/>
      <c r="AQ22" s="249"/>
      <c r="AR22" s="249"/>
      <c r="AS22" s="249"/>
      <c r="AT22" s="25"/>
      <c r="AU22" s="89"/>
    </row>
    <row r="23" spans="2:48" ht="3.75" customHeight="1" x14ac:dyDescent="0.4">
      <c r="B23" s="6"/>
      <c r="C23" s="6"/>
      <c r="D23" s="6"/>
      <c r="E23" s="6"/>
      <c r="F23" s="6"/>
      <c r="G23" s="6"/>
      <c r="H23" s="6"/>
      <c r="I23" s="22"/>
      <c r="J23" s="22"/>
      <c r="K23" s="23"/>
      <c r="L23" s="23"/>
      <c r="M23" s="23"/>
      <c r="N23" s="23"/>
      <c r="O23" s="23"/>
      <c r="P23" s="18"/>
      <c r="Q23" s="6"/>
      <c r="R23" s="6"/>
      <c r="S23" s="6"/>
      <c r="T23" s="6"/>
      <c r="U23" s="6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60"/>
      <c r="AU23" s="89"/>
    </row>
    <row r="24" spans="2:48" ht="30" customHeight="1" x14ac:dyDescent="0.45">
      <c r="B24" s="153" t="s">
        <v>13</v>
      </c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89"/>
    </row>
    <row r="25" spans="2:48" ht="3.75" customHeight="1" x14ac:dyDescent="0.4">
      <c r="B25" s="163"/>
      <c r="C25" s="163"/>
      <c r="D25" s="163"/>
      <c r="E25" s="163"/>
      <c r="F25" s="163"/>
      <c r="G25" s="163"/>
      <c r="H25" s="163"/>
      <c r="I25" s="163"/>
      <c r="J25" s="163"/>
      <c r="K25" s="164"/>
      <c r="L25" s="164"/>
      <c r="M25" s="164"/>
      <c r="N25" s="164"/>
      <c r="O25" s="164"/>
      <c r="P25" s="165"/>
      <c r="Q25" s="163"/>
      <c r="R25" s="163"/>
      <c r="S25" s="163"/>
      <c r="T25" s="163"/>
      <c r="U25" s="163"/>
      <c r="V25" s="165"/>
      <c r="W25" s="165"/>
      <c r="X25" s="165"/>
      <c r="Y25" s="165"/>
      <c r="Z25" s="165"/>
      <c r="AA25" s="165"/>
      <c r="AB25" s="165"/>
      <c r="AC25" s="165"/>
      <c r="AD25" s="165"/>
      <c r="AE25" s="165"/>
      <c r="AF25" s="165"/>
      <c r="AG25" s="165"/>
      <c r="AH25" s="165"/>
      <c r="AI25" s="165"/>
      <c r="AJ25" s="165"/>
      <c r="AK25" s="165"/>
      <c r="AL25" s="165"/>
      <c r="AM25" s="165"/>
      <c r="AN25" s="165"/>
      <c r="AO25" s="165"/>
      <c r="AP25" s="165"/>
      <c r="AQ25" s="165"/>
      <c r="AR25" s="165"/>
      <c r="AS25" s="165"/>
      <c r="AT25" s="60"/>
      <c r="AU25" s="89"/>
    </row>
    <row r="26" spans="2:48" ht="22.5" customHeight="1" x14ac:dyDescent="0.4">
      <c r="B26" s="155" t="s">
        <v>81</v>
      </c>
      <c r="C26" s="25"/>
      <c r="D26" s="25"/>
      <c r="E26" s="25"/>
      <c r="F26" s="25"/>
      <c r="G26" s="25"/>
      <c r="H26" s="25"/>
      <c r="I26" s="51"/>
      <c r="J26" s="51"/>
      <c r="K26" s="51"/>
      <c r="L26" s="51"/>
      <c r="M26" s="51"/>
      <c r="N26" s="51"/>
      <c r="O26" s="51"/>
      <c r="P26" s="20"/>
      <c r="Q26" s="25"/>
      <c r="R26" s="25"/>
      <c r="S26" s="25"/>
      <c r="T26" s="25"/>
      <c r="U26" s="25"/>
      <c r="V26" s="25"/>
      <c r="W26" s="25"/>
      <c r="X26" s="52"/>
      <c r="Y26" s="52"/>
      <c r="Z26" s="52"/>
      <c r="AA26" s="52"/>
      <c r="AB26" s="52"/>
      <c r="AC26" s="52"/>
      <c r="AD26" s="52"/>
      <c r="AE26" s="26"/>
      <c r="AF26" s="25"/>
      <c r="AG26" s="25"/>
      <c r="AH26" s="25"/>
      <c r="AI26" s="25"/>
      <c r="AJ26" s="25"/>
      <c r="AK26" s="25"/>
      <c r="AL26" s="25"/>
      <c r="AM26" s="53"/>
      <c r="AN26" s="53"/>
      <c r="AO26" s="53"/>
      <c r="AP26" s="53"/>
      <c r="AQ26" s="53"/>
      <c r="AR26" s="53"/>
      <c r="AS26" s="53"/>
      <c r="AT26" s="25"/>
      <c r="AU26" s="89"/>
    </row>
    <row r="27" spans="2:48" ht="22.5" customHeight="1" x14ac:dyDescent="0.4">
      <c r="B27" s="238" t="s">
        <v>116</v>
      </c>
      <c r="C27" s="238"/>
      <c r="D27" s="238"/>
      <c r="E27" s="238"/>
      <c r="F27" s="238"/>
      <c r="G27" s="238"/>
      <c r="H27" s="238"/>
      <c r="I27" s="238"/>
      <c r="J27" s="238"/>
      <c r="K27" s="238"/>
      <c r="L27" s="238"/>
      <c r="M27" s="238"/>
      <c r="N27" s="238"/>
      <c r="O27" s="238"/>
      <c r="P27" s="238"/>
      <c r="Q27" s="25"/>
      <c r="R27" s="25"/>
      <c r="S27" s="25"/>
      <c r="T27" s="25"/>
      <c r="U27" s="25"/>
      <c r="V27" s="25"/>
      <c r="W27" s="25"/>
      <c r="X27" s="25"/>
      <c r="Y27" s="20"/>
      <c r="Z27" s="20"/>
      <c r="AA27" s="20"/>
      <c r="AB27" s="20"/>
      <c r="AC27" s="20"/>
      <c r="AD27" s="20"/>
      <c r="AE27" s="26"/>
      <c r="AF27" s="25"/>
      <c r="AG27" s="25"/>
      <c r="AH27" s="25"/>
      <c r="AI27" s="25"/>
      <c r="AJ27" s="25"/>
      <c r="AK27" s="25"/>
      <c r="AL27" s="25"/>
      <c r="AM27" s="25"/>
      <c r="AN27" s="20"/>
      <c r="AO27" s="20"/>
      <c r="AP27" s="20"/>
      <c r="AQ27" s="20"/>
      <c r="AR27" s="20"/>
      <c r="AS27" s="20"/>
      <c r="AT27" s="25"/>
      <c r="AU27" s="89"/>
    </row>
    <row r="28" spans="2:48" ht="90" customHeight="1" x14ac:dyDescent="0.4">
      <c r="B28" s="306">
        <f>'Anexo RC'!B25</f>
        <v>0</v>
      </c>
      <c r="C28" s="306"/>
      <c r="D28" s="306"/>
      <c r="E28" s="306"/>
      <c r="F28" s="306"/>
      <c r="G28" s="306"/>
      <c r="H28" s="306"/>
      <c r="I28" s="306"/>
      <c r="J28" s="306"/>
      <c r="K28" s="306"/>
      <c r="L28" s="306"/>
      <c r="M28" s="306"/>
      <c r="N28" s="306"/>
      <c r="O28" s="306"/>
      <c r="P28" s="306"/>
      <c r="Q28" s="306"/>
      <c r="R28" s="306"/>
      <c r="S28" s="306"/>
      <c r="T28" s="306"/>
      <c r="U28" s="306"/>
      <c r="V28" s="306"/>
      <c r="W28" s="306"/>
      <c r="X28" s="306"/>
      <c r="Y28" s="306"/>
      <c r="Z28" s="306"/>
      <c r="AA28" s="306"/>
      <c r="AB28" s="306"/>
      <c r="AC28" s="306"/>
      <c r="AD28" s="306"/>
      <c r="AE28" s="306"/>
      <c r="AF28" s="306"/>
      <c r="AG28" s="306"/>
      <c r="AH28" s="306"/>
      <c r="AI28" s="306"/>
      <c r="AJ28" s="306"/>
      <c r="AK28" s="306"/>
      <c r="AL28" s="306"/>
      <c r="AM28" s="306"/>
      <c r="AN28" s="306"/>
      <c r="AO28" s="306"/>
      <c r="AP28" s="306"/>
      <c r="AQ28" s="306"/>
      <c r="AR28" s="306"/>
      <c r="AS28" s="306"/>
      <c r="AT28" s="60"/>
      <c r="AU28" s="89"/>
    </row>
    <row r="29" spans="2:48" ht="3.75" customHeight="1" x14ac:dyDescent="0.4">
      <c r="B29" s="6"/>
      <c r="C29" s="6"/>
      <c r="D29" s="6"/>
      <c r="E29" s="6"/>
      <c r="F29" s="6"/>
      <c r="G29" s="6"/>
      <c r="H29" s="6"/>
      <c r="I29" s="6"/>
      <c r="J29" s="6"/>
      <c r="K29" s="17"/>
      <c r="L29" s="17"/>
      <c r="M29" s="17"/>
      <c r="N29" s="17"/>
      <c r="O29" s="17"/>
      <c r="P29" s="18"/>
      <c r="Q29" s="6"/>
      <c r="R29" s="6"/>
      <c r="S29" s="6"/>
      <c r="T29" s="6"/>
      <c r="U29" s="6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60"/>
      <c r="AU29" s="89"/>
    </row>
    <row r="30" spans="2:48" ht="18.75" customHeight="1" x14ac:dyDescent="0.4">
      <c r="B30" s="223" t="s">
        <v>117</v>
      </c>
      <c r="C30" s="223"/>
      <c r="D30" s="223"/>
      <c r="E30" s="223"/>
      <c r="F30" s="223"/>
      <c r="G30" s="223"/>
      <c r="H30" s="223"/>
      <c r="I30" s="223"/>
      <c r="J30" s="322">
        <f>'Anexo RC'!J27</f>
        <v>0</v>
      </c>
      <c r="K30" s="322"/>
      <c r="L30" s="322"/>
      <c r="M30" s="322"/>
      <c r="N30" s="322"/>
      <c r="O30" s="322"/>
      <c r="P30" s="20"/>
      <c r="Q30" s="223" t="s">
        <v>118</v>
      </c>
      <c r="R30" s="223"/>
      <c r="S30" s="223"/>
      <c r="T30" s="223"/>
      <c r="U30" s="223"/>
      <c r="V30" s="223"/>
      <c r="W30" s="223"/>
      <c r="X30" s="223"/>
      <c r="Y30" s="276">
        <f>'Anexo RC'!Y27</f>
        <v>0</v>
      </c>
      <c r="Z30" s="276"/>
      <c r="AA30" s="276"/>
      <c r="AB30" s="276"/>
      <c r="AC30" s="323" t="s">
        <v>119</v>
      </c>
      <c r="AD30" s="323"/>
      <c r="AE30" s="26"/>
      <c r="AF30" s="223" t="s">
        <v>120</v>
      </c>
      <c r="AG30" s="223"/>
      <c r="AH30" s="223"/>
      <c r="AI30" s="223"/>
      <c r="AJ30" s="223"/>
      <c r="AK30" s="223"/>
      <c r="AL30" s="223"/>
      <c r="AM30" s="223"/>
      <c r="AN30" s="276">
        <f>'Anexo RC'!AN27</f>
        <v>0</v>
      </c>
      <c r="AO30" s="276"/>
      <c r="AP30" s="276"/>
      <c r="AQ30" s="276"/>
      <c r="AR30" s="276"/>
      <c r="AS30" s="54" t="s">
        <v>121</v>
      </c>
      <c r="AT30" s="25"/>
      <c r="AU30" s="89"/>
    </row>
    <row r="31" spans="2:48" ht="3.75" customHeight="1" x14ac:dyDescent="0.4">
      <c r="B31" s="6"/>
      <c r="C31" s="6"/>
      <c r="D31" s="6"/>
      <c r="E31" s="6"/>
      <c r="F31" s="6"/>
      <c r="G31" s="6"/>
      <c r="H31" s="6"/>
      <c r="I31" s="6"/>
      <c r="J31" s="6"/>
      <c r="K31" s="17"/>
      <c r="L31" s="17"/>
      <c r="M31" s="17"/>
      <c r="N31" s="17"/>
      <c r="O31" s="17"/>
      <c r="P31" s="18"/>
      <c r="Q31" s="6"/>
      <c r="R31" s="6"/>
      <c r="S31" s="6"/>
      <c r="T31" s="6"/>
      <c r="U31" s="6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60"/>
      <c r="AU31" s="89"/>
    </row>
    <row r="32" spans="2:48" ht="18.75" customHeight="1" x14ac:dyDescent="0.4">
      <c r="B32" s="223" t="s">
        <v>84</v>
      </c>
      <c r="C32" s="223"/>
      <c r="D32" s="223"/>
      <c r="E32" s="223"/>
      <c r="F32" s="223"/>
      <c r="G32" s="223"/>
      <c r="H32" s="223"/>
      <c r="I32" s="223"/>
      <c r="J32" s="264">
        <f>'Anexo RC'!J31</f>
        <v>0</v>
      </c>
      <c r="K32" s="264"/>
      <c r="L32" s="264"/>
      <c r="M32" s="264"/>
      <c r="N32" s="264"/>
      <c r="O32" s="264"/>
      <c r="P32" s="20"/>
      <c r="Q32" s="223" t="s">
        <v>85</v>
      </c>
      <c r="R32" s="223"/>
      <c r="S32" s="223"/>
      <c r="T32" s="223"/>
      <c r="U32" s="223"/>
      <c r="V32" s="223"/>
      <c r="W32" s="223"/>
      <c r="X32" s="223"/>
      <c r="Y32" s="264">
        <f>'Anexo RC'!Y31</f>
        <v>0</v>
      </c>
      <c r="Z32" s="264"/>
      <c r="AA32" s="264"/>
      <c r="AB32" s="264"/>
      <c r="AC32" s="264"/>
      <c r="AD32" s="264"/>
      <c r="AE32" s="26"/>
      <c r="AF32" s="223" t="s">
        <v>122</v>
      </c>
      <c r="AG32" s="223"/>
      <c r="AH32" s="223"/>
      <c r="AI32" s="223"/>
      <c r="AJ32" s="223"/>
      <c r="AK32" s="223"/>
      <c r="AL32" s="223"/>
      <c r="AM32" s="223"/>
      <c r="AN32" s="312">
        <f>'Anexo RC'!AN31</f>
        <v>0</v>
      </c>
      <c r="AO32" s="312"/>
      <c r="AP32" s="312"/>
      <c r="AQ32" s="312"/>
      <c r="AR32" s="312"/>
      <c r="AS32" s="312"/>
      <c r="AT32" s="25"/>
      <c r="AU32" s="89"/>
      <c r="AV32" s="55"/>
    </row>
    <row r="33" spans="1:48" ht="3.75" customHeight="1" x14ac:dyDescent="0.4">
      <c r="A33" s="89"/>
      <c r="B33" s="6"/>
      <c r="C33" s="6"/>
      <c r="D33" s="6"/>
      <c r="E33" s="6"/>
      <c r="F33" s="6"/>
      <c r="G33" s="6"/>
      <c r="H33" s="6"/>
      <c r="I33" s="6"/>
      <c r="J33" s="6"/>
      <c r="K33" s="17"/>
      <c r="L33" s="17"/>
      <c r="M33" s="17"/>
      <c r="N33" s="17"/>
      <c r="O33" s="17"/>
      <c r="P33" s="18"/>
      <c r="Q33" s="6"/>
      <c r="R33" s="6"/>
      <c r="S33" s="6"/>
      <c r="T33" s="6"/>
      <c r="U33" s="6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60"/>
      <c r="AU33" s="89"/>
    </row>
    <row r="34" spans="1:48" ht="22.5" customHeight="1" x14ac:dyDescent="0.4">
      <c r="A34" s="89"/>
      <c r="B34" s="238" t="s">
        <v>95</v>
      </c>
      <c r="C34" s="238"/>
      <c r="D34" s="238"/>
      <c r="E34" s="238"/>
      <c r="F34" s="238"/>
      <c r="G34" s="238"/>
      <c r="H34" s="238"/>
      <c r="I34" s="238"/>
      <c r="J34" s="238"/>
      <c r="K34" s="238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0"/>
      <c r="Z34" s="20"/>
      <c r="AA34" s="20"/>
      <c r="AB34" s="20"/>
      <c r="AC34" s="20"/>
      <c r="AD34" s="20"/>
      <c r="AE34" s="26"/>
      <c r="AF34" s="25"/>
      <c r="AG34" s="25"/>
      <c r="AH34" s="25"/>
      <c r="AI34" s="25"/>
      <c r="AJ34" s="25"/>
      <c r="AK34" s="25"/>
      <c r="AL34" s="25"/>
      <c r="AM34" s="25"/>
      <c r="AN34" s="20"/>
      <c r="AO34" s="20"/>
      <c r="AP34" s="20"/>
      <c r="AQ34" s="20"/>
      <c r="AR34" s="20"/>
      <c r="AS34" s="20"/>
      <c r="AT34" s="25"/>
      <c r="AU34" s="89"/>
      <c r="AV34" s="89"/>
    </row>
    <row r="35" spans="1:48" ht="105" customHeight="1" x14ac:dyDescent="0.4">
      <c r="A35" s="89"/>
      <c r="B35" s="290"/>
      <c r="C35" s="229"/>
      <c r="D35" s="229"/>
      <c r="E35" s="229"/>
      <c r="F35" s="229"/>
      <c r="G35" s="229"/>
      <c r="H35" s="229"/>
      <c r="I35" s="229"/>
      <c r="J35" s="229"/>
      <c r="K35" s="229"/>
      <c r="L35" s="229"/>
      <c r="M35" s="229"/>
      <c r="N35" s="229"/>
      <c r="O35" s="229"/>
      <c r="P35" s="229"/>
      <c r="Q35" s="229"/>
      <c r="R35" s="229"/>
      <c r="S35" s="229"/>
      <c r="T35" s="229"/>
      <c r="U35" s="229"/>
      <c r="V35" s="229"/>
      <c r="W35" s="229"/>
      <c r="X35" s="229"/>
      <c r="Y35" s="229"/>
      <c r="Z35" s="229"/>
      <c r="AA35" s="229"/>
      <c r="AB35" s="229"/>
      <c r="AC35" s="229"/>
      <c r="AD35" s="229"/>
      <c r="AE35" s="229"/>
      <c r="AF35" s="229"/>
      <c r="AG35" s="229"/>
      <c r="AH35" s="229"/>
      <c r="AI35" s="229"/>
      <c r="AJ35" s="229"/>
      <c r="AK35" s="229"/>
      <c r="AL35" s="229"/>
      <c r="AM35" s="229"/>
      <c r="AN35" s="229"/>
      <c r="AO35" s="229"/>
      <c r="AP35" s="229"/>
      <c r="AQ35" s="229"/>
      <c r="AR35" s="229"/>
      <c r="AS35" s="229"/>
      <c r="AT35" s="25"/>
      <c r="AU35" s="89"/>
      <c r="AV35" s="89"/>
    </row>
    <row r="36" spans="1:48" ht="3.75" customHeight="1" x14ac:dyDescent="0.4">
      <c r="A36" s="166"/>
      <c r="B36" s="56"/>
      <c r="C36" s="56"/>
      <c r="D36" s="56"/>
      <c r="E36" s="56"/>
      <c r="F36" s="56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35"/>
      <c r="AU36" s="89"/>
    </row>
    <row r="37" spans="1:48" ht="22.5" customHeight="1" x14ac:dyDescent="0.4">
      <c r="A37" s="89"/>
      <c r="B37" s="320" t="s">
        <v>123</v>
      </c>
      <c r="C37" s="320"/>
      <c r="D37" s="320"/>
      <c r="E37" s="320"/>
      <c r="F37" s="320"/>
      <c r="G37" s="320"/>
      <c r="H37" s="320"/>
      <c r="I37" s="320"/>
      <c r="J37" s="320"/>
      <c r="K37" s="320"/>
      <c r="L37" s="320"/>
      <c r="M37" s="320"/>
      <c r="N37" s="320"/>
      <c r="O37" s="320"/>
      <c r="P37" s="249">
        <f>'Anexo RC'!P40</f>
        <v>0</v>
      </c>
      <c r="Q37" s="249"/>
      <c r="R37" s="249"/>
      <c r="S37" s="249"/>
      <c r="T37" s="249"/>
      <c r="U37" s="249"/>
      <c r="V37" s="249"/>
      <c r="W37" s="249"/>
      <c r="X37" s="249"/>
      <c r="Y37" s="249"/>
      <c r="Z37" s="249"/>
      <c r="AA37" s="249"/>
      <c r="AB37" s="249"/>
      <c r="AC37" s="249"/>
      <c r="AD37" s="249"/>
      <c r="AE37" s="249"/>
      <c r="AF37" s="249"/>
      <c r="AG37" s="249"/>
      <c r="AH37" s="249"/>
      <c r="AI37" s="249"/>
      <c r="AJ37" s="249"/>
      <c r="AK37" s="249"/>
      <c r="AL37" s="249"/>
      <c r="AM37" s="249"/>
      <c r="AN37" s="249"/>
      <c r="AO37" s="249"/>
      <c r="AP37" s="249"/>
      <c r="AQ37" s="249"/>
      <c r="AR37" s="249"/>
      <c r="AS37" s="249"/>
      <c r="AT37" s="25"/>
      <c r="AU37" s="89"/>
      <c r="AV37" s="89"/>
    </row>
    <row r="38" spans="1:48" ht="67.5" customHeight="1" x14ac:dyDescent="0.4">
      <c r="A38" s="89"/>
      <c r="B38" s="305">
        <f>'Anexo RC'!B44</f>
        <v>0</v>
      </c>
      <c r="C38" s="301"/>
      <c r="D38" s="301"/>
      <c r="E38" s="301"/>
      <c r="F38" s="301"/>
      <c r="G38" s="301"/>
      <c r="H38" s="301"/>
      <c r="I38" s="301"/>
      <c r="J38" s="301"/>
      <c r="K38" s="301"/>
      <c r="L38" s="301"/>
      <c r="M38" s="301"/>
      <c r="N38" s="301"/>
      <c r="O38" s="301"/>
      <c r="P38" s="301"/>
      <c r="Q38" s="301"/>
      <c r="R38" s="301"/>
      <c r="S38" s="301"/>
      <c r="T38" s="301"/>
      <c r="U38" s="301"/>
      <c r="V38" s="301"/>
      <c r="W38" s="301"/>
      <c r="X38" s="301"/>
      <c r="Y38" s="301"/>
      <c r="Z38" s="301"/>
      <c r="AA38" s="301"/>
      <c r="AB38" s="301"/>
      <c r="AC38" s="301"/>
      <c r="AD38" s="301"/>
      <c r="AE38" s="301"/>
      <c r="AF38" s="301"/>
      <c r="AG38" s="301"/>
      <c r="AH38" s="301"/>
      <c r="AI38" s="301"/>
      <c r="AJ38" s="301"/>
      <c r="AK38" s="301"/>
      <c r="AL38" s="301"/>
      <c r="AM38" s="301"/>
      <c r="AN38" s="301"/>
      <c r="AO38" s="301"/>
      <c r="AP38" s="301"/>
      <c r="AQ38" s="301"/>
      <c r="AR38" s="301"/>
      <c r="AS38" s="301"/>
      <c r="AT38" s="25"/>
      <c r="AU38" s="89"/>
      <c r="AV38" s="89"/>
    </row>
    <row r="39" spans="1:48" ht="18.75" customHeight="1" x14ac:dyDescent="0.4">
      <c r="A39" s="89"/>
      <c r="B39" s="89"/>
      <c r="C39" s="167"/>
      <c r="D39" s="167"/>
      <c r="E39" s="167"/>
      <c r="F39" s="167"/>
      <c r="G39" s="167"/>
      <c r="H39" s="167"/>
      <c r="I39" s="167"/>
      <c r="J39" s="167"/>
      <c r="K39" s="167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0"/>
      <c r="Z39" s="20"/>
      <c r="AA39" s="20"/>
      <c r="AB39" s="20"/>
      <c r="AC39" s="20"/>
      <c r="AD39" s="20"/>
      <c r="AE39" s="26"/>
      <c r="AF39" s="25"/>
      <c r="AG39" s="25"/>
      <c r="AH39" s="25"/>
      <c r="AI39" s="25"/>
      <c r="AJ39" s="25"/>
      <c r="AK39" s="25"/>
      <c r="AL39" s="25"/>
      <c r="AM39" s="25"/>
      <c r="AN39" s="20"/>
      <c r="AO39" s="20"/>
      <c r="AP39" s="20"/>
      <c r="AQ39" s="20"/>
      <c r="AR39" s="20"/>
      <c r="AS39" s="152" t="s">
        <v>124</v>
      </c>
      <c r="AT39" s="25"/>
      <c r="AU39" s="89"/>
      <c r="AV39" s="89"/>
    </row>
    <row r="40" spans="1:48" ht="3.75" customHeight="1" x14ac:dyDescent="0.4">
      <c r="A40" s="89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0"/>
      <c r="Z40" s="20"/>
      <c r="AA40" s="20"/>
      <c r="AB40" s="20"/>
      <c r="AC40" s="20"/>
      <c r="AD40" s="20"/>
      <c r="AE40" s="26"/>
      <c r="AF40" s="25"/>
      <c r="AG40" s="25"/>
      <c r="AH40" s="25"/>
      <c r="AI40" s="25"/>
      <c r="AJ40" s="25"/>
      <c r="AK40" s="25"/>
      <c r="AL40" s="25"/>
      <c r="AM40" s="25"/>
      <c r="AN40" s="20"/>
      <c r="AO40" s="20"/>
      <c r="AP40" s="20"/>
      <c r="AQ40" s="20"/>
      <c r="AR40" s="20"/>
      <c r="AS40" s="20"/>
      <c r="AT40" s="25"/>
      <c r="AU40" s="89"/>
      <c r="AV40" s="89"/>
    </row>
    <row r="41" spans="1:48" ht="22.5" customHeight="1" x14ac:dyDescent="0.4">
      <c r="A41" s="89"/>
      <c r="B41" s="320" t="s">
        <v>125</v>
      </c>
      <c r="C41" s="320"/>
      <c r="D41" s="320"/>
      <c r="E41" s="320"/>
      <c r="F41" s="320"/>
      <c r="G41" s="320"/>
      <c r="H41" s="320"/>
      <c r="I41" s="320"/>
      <c r="J41" s="320"/>
      <c r="K41" s="320"/>
      <c r="L41" s="320"/>
      <c r="M41" s="320"/>
      <c r="N41" s="320"/>
      <c r="O41" s="320"/>
      <c r="P41" s="249">
        <f>'Anexo RC'!P50</f>
        <v>0</v>
      </c>
      <c r="Q41" s="249"/>
      <c r="R41" s="249"/>
      <c r="S41" s="249"/>
      <c r="T41" s="249"/>
      <c r="U41" s="249"/>
      <c r="V41" s="249"/>
      <c r="W41" s="249"/>
      <c r="X41" s="249"/>
      <c r="Y41" s="249"/>
      <c r="Z41" s="249"/>
      <c r="AA41" s="249"/>
      <c r="AB41" s="249"/>
      <c r="AC41" s="249"/>
      <c r="AD41" s="249"/>
      <c r="AE41" s="249"/>
      <c r="AF41" s="249"/>
      <c r="AG41" s="249"/>
      <c r="AH41" s="249"/>
      <c r="AI41" s="249"/>
      <c r="AJ41" s="249"/>
      <c r="AK41" s="249"/>
      <c r="AL41" s="249"/>
      <c r="AM41" s="249"/>
      <c r="AN41" s="249"/>
      <c r="AO41" s="249"/>
      <c r="AP41" s="249"/>
      <c r="AQ41" s="249"/>
      <c r="AR41" s="249"/>
      <c r="AS41" s="249"/>
      <c r="AT41" s="25"/>
      <c r="AU41" s="89"/>
      <c r="AV41" s="89"/>
    </row>
    <row r="42" spans="1:48" ht="67.5" customHeight="1" x14ac:dyDescent="0.4">
      <c r="A42" s="89"/>
      <c r="B42" s="305">
        <f>'Anexo RC'!B54</f>
        <v>0</v>
      </c>
      <c r="C42" s="301"/>
      <c r="D42" s="301"/>
      <c r="E42" s="301"/>
      <c r="F42" s="301"/>
      <c r="G42" s="301"/>
      <c r="H42" s="301"/>
      <c r="I42" s="301"/>
      <c r="J42" s="301"/>
      <c r="K42" s="301"/>
      <c r="L42" s="301"/>
      <c r="M42" s="301"/>
      <c r="N42" s="301"/>
      <c r="O42" s="301"/>
      <c r="P42" s="301"/>
      <c r="Q42" s="301"/>
      <c r="R42" s="301"/>
      <c r="S42" s="301"/>
      <c r="T42" s="301"/>
      <c r="U42" s="301"/>
      <c r="V42" s="301"/>
      <c r="W42" s="301"/>
      <c r="X42" s="301"/>
      <c r="Y42" s="301"/>
      <c r="Z42" s="301"/>
      <c r="AA42" s="301"/>
      <c r="AB42" s="301"/>
      <c r="AC42" s="301"/>
      <c r="AD42" s="301"/>
      <c r="AE42" s="301"/>
      <c r="AF42" s="301"/>
      <c r="AG42" s="301"/>
      <c r="AH42" s="301"/>
      <c r="AI42" s="301"/>
      <c r="AJ42" s="301"/>
      <c r="AK42" s="301"/>
      <c r="AL42" s="301"/>
      <c r="AM42" s="301"/>
      <c r="AN42" s="301"/>
      <c r="AO42" s="301"/>
      <c r="AP42" s="301"/>
      <c r="AQ42" s="301"/>
      <c r="AR42" s="301"/>
      <c r="AS42" s="301"/>
      <c r="AT42" s="25"/>
      <c r="AU42" s="89"/>
      <c r="AV42" s="89"/>
    </row>
    <row r="43" spans="1:48" ht="18.75" customHeight="1" x14ac:dyDescent="0.4">
      <c r="A43" s="89"/>
      <c r="B43" s="167"/>
      <c r="C43" s="167"/>
      <c r="D43" s="167"/>
      <c r="E43" s="167"/>
      <c r="F43" s="167"/>
      <c r="G43" s="167"/>
      <c r="H43" s="167"/>
      <c r="I43" s="167"/>
      <c r="J43" s="167"/>
      <c r="K43" s="167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0"/>
      <c r="Z43" s="20"/>
      <c r="AA43" s="20"/>
      <c r="AB43" s="20"/>
      <c r="AC43" s="20"/>
      <c r="AD43" s="20"/>
      <c r="AE43" s="26"/>
      <c r="AF43" s="25"/>
      <c r="AG43" s="25"/>
      <c r="AH43" s="25"/>
      <c r="AI43" s="25"/>
      <c r="AJ43" s="25"/>
      <c r="AK43" s="25"/>
      <c r="AL43" s="25"/>
      <c r="AM43" s="25"/>
      <c r="AN43" s="20"/>
      <c r="AO43" s="20"/>
      <c r="AP43" s="20"/>
      <c r="AQ43" s="20"/>
      <c r="AR43" s="20"/>
      <c r="AS43" s="152" t="s">
        <v>124</v>
      </c>
      <c r="AT43" s="25"/>
      <c r="AU43" s="89"/>
      <c r="AV43" s="89"/>
    </row>
    <row r="44" spans="1:48" ht="3.75" customHeight="1" x14ac:dyDescent="0.4">
      <c r="A44" s="89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0"/>
      <c r="Z44" s="20"/>
      <c r="AA44" s="20"/>
      <c r="AB44" s="20"/>
      <c r="AC44" s="20"/>
      <c r="AD44" s="20"/>
      <c r="AE44" s="26"/>
      <c r="AF44" s="25"/>
      <c r="AG44" s="25"/>
      <c r="AH44" s="25"/>
      <c r="AI44" s="25"/>
      <c r="AJ44" s="25"/>
      <c r="AK44" s="25"/>
      <c r="AL44" s="25"/>
      <c r="AM44" s="25"/>
      <c r="AN44" s="20"/>
      <c r="AO44" s="20"/>
      <c r="AP44" s="20"/>
      <c r="AQ44" s="20"/>
      <c r="AR44" s="20"/>
      <c r="AS44" s="20"/>
      <c r="AT44" s="25"/>
      <c r="AU44" s="89"/>
      <c r="AV44" s="89"/>
    </row>
    <row r="45" spans="1:48" ht="15" customHeight="1" x14ac:dyDescent="0.4">
      <c r="A45" s="89"/>
      <c r="B45" s="246" t="s">
        <v>126</v>
      </c>
      <c r="C45" s="246"/>
      <c r="D45" s="246"/>
      <c r="E45" s="246"/>
      <c r="F45" s="246"/>
      <c r="G45" s="246"/>
      <c r="H45" s="246"/>
      <c r="I45" s="246"/>
      <c r="J45" s="246"/>
      <c r="K45" s="246"/>
      <c r="L45" s="246"/>
      <c r="M45" s="246"/>
      <c r="N45" s="246"/>
      <c r="O45" s="246"/>
      <c r="P45" s="246"/>
      <c r="Q45" s="246"/>
      <c r="R45" s="246"/>
      <c r="S45" s="246"/>
      <c r="T45" s="246"/>
      <c r="U45" s="246"/>
      <c r="V45" s="246"/>
      <c r="W45" s="246"/>
      <c r="X45" s="246"/>
      <c r="Y45" s="246"/>
      <c r="Z45" s="246"/>
      <c r="AA45" s="246"/>
      <c r="AB45" s="246"/>
      <c r="AC45" s="246"/>
      <c r="AD45" s="246"/>
      <c r="AE45" s="246"/>
      <c r="AF45" s="246"/>
      <c r="AG45" s="246"/>
      <c r="AH45" s="246"/>
      <c r="AI45" s="246"/>
      <c r="AJ45" s="246"/>
      <c r="AK45" s="246"/>
      <c r="AL45" s="246"/>
      <c r="AM45" s="246"/>
      <c r="AN45" s="246"/>
      <c r="AO45" s="246"/>
      <c r="AP45" s="246"/>
      <c r="AQ45" s="246"/>
      <c r="AR45" s="246"/>
      <c r="AS45" s="246"/>
      <c r="AT45" s="60"/>
      <c r="AU45" s="89"/>
    </row>
    <row r="46" spans="1:48" ht="37.5" customHeight="1" x14ac:dyDescent="0.4">
      <c r="A46" s="89"/>
      <c r="B46" s="226"/>
      <c r="C46" s="226"/>
      <c r="D46" s="226"/>
      <c r="E46" s="226"/>
      <c r="F46" s="226"/>
      <c r="G46" s="226"/>
      <c r="H46" s="226"/>
      <c r="I46" s="226"/>
      <c r="J46" s="226"/>
      <c r="K46" s="226"/>
      <c r="L46" s="226"/>
      <c r="M46" s="226"/>
      <c r="N46" s="226"/>
      <c r="O46" s="226"/>
      <c r="P46" s="226"/>
      <c r="Q46" s="226"/>
      <c r="R46" s="226"/>
      <c r="S46" s="226"/>
      <c r="T46" s="226"/>
      <c r="U46" s="226"/>
      <c r="V46" s="226"/>
      <c r="W46" s="226"/>
      <c r="X46" s="226"/>
      <c r="Y46" s="226"/>
      <c r="Z46" s="226"/>
      <c r="AA46" s="226"/>
      <c r="AB46" s="226"/>
      <c r="AC46" s="226"/>
      <c r="AD46" s="226"/>
      <c r="AE46" s="226"/>
      <c r="AF46" s="226"/>
      <c r="AG46" s="226"/>
      <c r="AH46" s="226"/>
      <c r="AI46" s="226"/>
      <c r="AJ46" s="226"/>
      <c r="AK46" s="226"/>
      <c r="AL46" s="226"/>
      <c r="AM46" s="226"/>
      <c r="AN46" s="226"/>
      <c r="AO46" s="226"/>
      <c r="AP46" s="226"/>
      <c r="AQ46" s="226"/>
      <c r="AR46" s="226"/>
      <c r="AS46" s="226"/>
      <c r="AT46" s="89"/>
      <c r="AU46" s="89"/>
    </row>
    <row r="47" spans="1:48" ht="11.25" customHeight="1" x14ac:dyDescent="0.4">
      <c r="A47" s="89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89"/>
      <c r="AU47" s="89"/>
    </row>
    <row r="48" spans="1:48" ht="15" customHeight="1" x14ac:dyDescent="0.4">
      <c r="A48" s="89"/>
      <c r="B48" s="89"/>
      <c r="C48" s="89"/>
      <c r="D48" s="89"/>
      <c r="E48" s="89"/>
      <c r="F48" s="89"/>
      <c r="G48" s="89"/>
      <c r="H48" s="89"/>
      <c r="I48" s="89"/>
      <c r="J48" s="89"/>
      <c r="K48" s="89"/>
      <c r="L48" s="89"/>
      <c r="M48" s="89"/>
      <c r="N48" s="89"/>
      <c r="O48" s="89"/>
      <c r="P48" s="89"/>
      <c r="Q48" s="89"/>
      <c r="R48" s="89"/>
      <c r="S48" s="89"/>
      <c r="T48" s="89"/>
      <c r="U48" s="89"/>
      <c r="V48" s="89"/>
      <c r="W48" s="89"/>
      <c r="X48" s="89"/>
      <c r="Y48" s="89"/>
      <c r="Z48" s="89"/>
      <c r="AA48" s="89"/>
      <c r="AB48" s="89"/>
      <c r="AC48" s="89"/>
      <c r="AD48" s="89"/>
      <c r="AE48" s="89"/>
      <c r="AF48" s="89"/>
      <c r="AG48" s="89"/>
      <c r="AH48" s="237" t="s">
        <v>64</v>
      </c>
      <c r="AI48" s="237"/>
      <c r="AJ48" s="237"/>
      <c r="AK48" s="237"/>
      <c r="AL48" s="237"/>
      <c r="AM48" s="237"/>
      <c r="AN48" s="237"/>
      <c r="AO48" s="237"/>
      <c r="AP48" s="237"/>
      <c r="AQ48" s="237"/>
      <c r="AR48" s="237"/>
      <c r="AS48" s="237"/>
      <c r="AT48" s="89"/>
      <c r="AU48" s="89"/>
    </row>
    <row r="49" spans="1:48" ht="22.5" customHeight="1" x14ac:dyDescent="0.4">
      <c r="A49" s="89"/>
      <c r="B49" s="238"/>
      <c r="C49" s="238"/>
      <c r="D49" s="238"/>
      <c r="E49" s="238"/>
      <c r="F49" s="239"/>
      <c r="G49" s="239"/>
      <c r="H49" s="239"/>
      <c r="I49" s="239"/>
      <c r="J49" s="239"/>
      <c r="K49" s="239"/>
      <c r="L49" s="239"/>
      <c r="M49" s="239"/>
      <c r="N49" s="239"/>
      <c r="O49" s="89"/>
      <c r="P49" s="89"/>
      <c r="Q49" s="89"/>
      <c r="R49" s="89"/>
      <c r="S49" s="89"/>
      <c r="T49" s="89"/>
      <c r="U49" s="89"/>
      <c r="V49" s="89"/>
      <c r="W49" s="89"/>
      <c r="X49" s="89"/>
      <c r="Y49" s="89"/>
      <c r="Z49" s="89"/>
      <c r="AA49" s="89"/>
      <c r="AB49" s="89"/>
      <c r="AC49" s="89"/>
      <c r="AD49" s="89"/>
      <c r="AE49" s="89"/>
      <c r="AF49" s="89"/>
      <c r="AG49" s="89"/>
      <c r="AH49" s="223" t="s">
        <v>1</v>
      </c>
      <c r="AI49" s="223"/>
      <c r="AJ49" s="223"/>
      <c r="AK49" s="223"/>
      <c r="AL49" s="261">
        <f>AL4</f>
        <v>0</v>
      </c>
      <c r="AM49" s="261"/>
      <c r="AN49" s="261"/>
      <c r="AO49" s="261"/>
      <c r="AP49" s="261"/>
      <c r="AQ49" s="261"/>
      <c r="AR49" s="261"/>
      <c r="AS49" s="261"/>
      <c r="AT49" s="8"/>
      <c r="AU49" s="89"/>
    </row>
    <row r="50" spans="1:48" ht="3.75" customHeight="1" x14ac:dyDescent="0.4">
      <c r="A50" s="89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89"/>
    </row>
    <row r="51" spans="1:48" ht="22.5" customHeight="1" x14ac:dyDescent="0.45">
      <c r="A51" s="89"/>
      <c r="B51" s="238"/>
      <c r="C51" s="238"/>
      <c r="D51" s="238"/>
      <c r="E51" s="238"/>
      <c r="F51" s="239"/>
      <c r="G51" s="239"/>
      <c r="H51" s="239"/>
      <c r="I51" s="239"/>
      <c r="J51" s="239"/>
      <c r="K51" s="239"/>
      <c r="L51" s="239"/>
      <c r="M51" s="239"/>
      <c r="N51" s="239"/>
      <c r="O51" s="89"/>
      <c r="P51" s="89"/>
      <c r="Q51" s="89"/>
      <c r="R51" s="89"/>
      <c r="S51" s="89"/>
      <c r="T51" s="89"/>
      <c r="U51" s="89"/>
      <c r="V51" s="89"/>
      <c r="W51" s="89"/>
      <c r="X51" s="89"/>
      <c r="Y51" s="89"/>
      <c r="Z51" s="89"/>
      <c r="AA51" s="89"/>
      <c r="AB51" s="89"/>
      <c r="AC51" s="89"/>
      <c r="AD51" s="89"/>
      <c r="AE51" s="89"/>
      <c r="AF51" s="89"/>
      <c r="AG51" s="89"/>
      <c r="AH51" s="223" t="s">
        <v>49</v>
      </c>
      <c r="AI51" s="223"/>
      <c r="AJ51" s="223"/>
      <c r="AK51" s="223"/>
      <c r="AL51" s="262">
        <f>I8</f>
        <v>0</v>
      </c>
      <c r="AM51" s="262"/>
      <c r="AN51" s="262"/>
      <c r="AO51" s="262"/>
      <c r="AP51" s="262"/>
      <c r="AQ51" s="262"/>
      <c r="AR51" s="262"/>
      <c r="AS51" s="262"/>
      <c r="AT51" s="8"/>
      <c r="AU51" s="89"/>
    </row>
    <row r="52" spans="1:48" ht="30" customHeight="1" x14ac:dyDescent="0.45">
      <c r="A52" s="89"/>
      <c r="B52" s="153" t="s">
        <v>127</v>
      </c>
      <c r="C52" s="105"/>
      <c r="D52" s="105"/>
      <c r="E52" s="105"/>
      <c r="F52" s="105"/>
      <c r="G52" s="105"/>
      <c r="H52" s="105"/>
      <c r="I52" s="105"/>
      <c r="J52" s="105"/>
      <c r="K52" s="105"/>
      <c r="L52" s="105"/>
      <c r="M52" s="105"/>
      <c r="N52" s="105"/>
      <c r="O52" s="105"/>
      <c r="P52" s="105"/>
      <c r="Q52" s="105"/>
      <c r="R52" s="105"/>
      <c r="S52" s="105"/>
      <c r="T52" s="105"/>
      <c r="U52" s="105"/>
      <c r="V52" s="105"/>
      <c r="W52" s="105"/>
      <c r="X52" s="105"/>
      <c r="Y52" s="105"/>
      <c r="Z52" s="105"/>
      <c r="AA52" s="105"/>
      <c r="AB52" s="105"/>
      <c r="AC52" s="105"/>
      <c r="AD52" s="105"/>
      <c r="AE52" s="105"/>
      <c r="AF52" s="105"/>
      <c r="AG52" s="105"/>
      <c r="AH52" s="89"/>
      <c r="AI52" s="25"/>
      <c r="AJ52" s="25"/>
      <c r="AK52" s="89"/>
      <c r="AL52" s="247"/>
      <c r="AM52" s="247"/>
      <c r="AN52" s="247"/>
      <c r="AO52" s="247"/>
      <c r="AP52" s="318"/>
      <c r="AQ52" s="318"/>
      <c r="AR52" s="318"/>
      <c r="AS52" s="318"/>
      <c r="AT52" s="31"/>
      <c r="AU52" s="89"/>
    </row>
    <row r="53" spans="1:48" ht="3.75" customHeight="1" x14ac:dyDescent="0.4">
      <c r="A53" s="89"/>
      <c r="B53" s="159"/>
      <c r="C53" s="159"/>
      <c r="D53" s="159"/>
      <c r="E53" s="159"/>
      <c r="F53" s="159"/>
      <c r="G53" s="159"/>
      <c r="H53" s="159"/>
      <c r="I53" s="159"/>
      <c r="J53" s="159"/>
      <c r="K53" s="159"/>
      <c r="L53" s="159"/>
      <c r="M53" s="159"/>
      <c r="N53" s="159"/>
      <c r="O53" s="159"/>
      <c r="P53" s="159"/>
      <c r="Q53" s="159"/>
      <c r="R53" s="159"/>
      <c r="S53" s="159"/>
      <c r="T53" s="159"/>
      <c r="U53" s="159"/>
      <c r="V53" s="159"/>
      <c r="W53" s="159"/>
      <c r="X53" s="159"/>
      <c r="Y53" s="168"/>
      <c r="Z53" s="168"/>
      <c r="AA53" s="168"/>
      <c r="AB53" s="168"/>
      <c r="AC53" s="168"/>
      <c r="AD53" s="168"/>
      <c r="AE53" s="169"/>
      <c r="AF53" s="159"/>
      <c r="AG53" s="159"/>
      <c r="AH53" s="159"/>
      <c r="AI53" s="159"/>
      <c r="AJ53" s="159"/>
      <c r="AK53" s="159"/>
      <c r="AL53" s="159"/>
      <c r="AM53" s="159"/>
      <c r="AN53" s="168"/>
      <c r="AO53" s="168"/>
      <c r="AP53" s="168"/>
      <c r="AQ53" s="168"/>
      <c r="AR53" s="168"/>
      <c r="AS53" s="168"/>
      <c r="AT53" s="25"/>
      <c r="AU53" s="89"/>
      <c r="AV53" s="89"/>
    </row>
    <row r="54" spans="1:48" ht="22.5" customHeight="1" x14ac:dyDescent="0.4">
      <c r="A54" s="89"/>
      <c r="B54" s="320" t="s">
        <v>128</v>
      </c>
      <c r="C54" s="320"/>
      <c r="D54" s="320"/>
      <c r="E54" s="320"/>
      <c r="F54" s="320"/>
      <c r="G54" s="320"/>
      <c r="H54" s="320"/>
      <c r="I54" s="320"/>
      <c r="J54" s="320"/>
      <c r="K54" s="320"/>
      <c r="L54" s="320"/>
      <c r="M54" s="320"/>
      <c r="N54" s="320"/>
      <c r="O54" s="320"/>
      <c r="P54" s="249">
        <f>'Anexo RC'!O57</f>
        <v>0</v>
      </c>
      <c r="Q54" s="249"/>
      <c r="R54" s="249"/>
      <c r="S54" s="249"/>
      <c r="T54" s="249"/>
      <c r="U54" s="249"/>
      <c r="V54" s="249"/>
      <c r="W54" s="249"/>
      <c r="X54" s="249"/>
      <c r="Y54" s="249"/>
      <c r="Z54" s="249"/>
      <c r="AA54" s="249"/>
      <c r="AB54" s="249"/>
      <c r="AC54" s="249"/>
      <c r="AD54" s="249"/>
      <c r="AE54" s="249"/>
      <c r="AF54" s="249"/>
      <c r="AG54" s="249"/>
      <c r="AH54" s="249"/>
      <c r="AI54" s="249"/>
      <c r="AJ54" s="249"/>
      <c r="AK54" s="249"/>
      <c r="AL54" s="249"/>
      <c r="AM54" s="249"/>
      <c r="AN54" s="249"/>
      <c r="AO54" s="249"/>
      <c r="AP54" s="249"/>
      <c r="AQ54" s="249"/>
      <c r="AR54" s="249"/>
      <c r="AS54" s="249"/>
      <c r="AT54" s="25"/>
      <c r="AU54" s="89"/>
      <c r="AV54" s="89"/>
    </row>
    <row r="55" spans="1:48" ht="67.5" customHeight="1" x14ac:dyDescent="0.4">
      <c r="A55" s="89"/>
      <c r="B55" s="305">
        <f>'Anexo RC'!B61</f>
        <v>0</v>
      </c>
      <c r="C55" s="301"/>
      <c r="D55" s="301"/>
      <c r="E55" s="301"/>
      <c r="F55" s="301"/>
      <c r="G55" s="301"/>
      <c r="H55" s="301"/>
      <c r="I55" s="301"/>
      <c r="J55" s="301"/>
      <c r="K55" s="301"/>
      <c r="L55" s="301"/>
      <c r="M55" s="301"/>
      <c r="N55" s="301"/>
      <c r="O55" s="301"/>
      <c r="P55" s="301"/>
      <c r="Q55" s="301"/>
      <c r="R55" s="301"/>
      <c r="S55" s="301"/>
      <c r="T55" s="301"/>
      <c r="U55" s="301"/>
      <c r="V55" s="301"/>
      <c r="W55" s="301"/>
      <c r="X55" s="301"/>
      <c r="Y55" s="301"/>
      <c r="Z55" s="301"/>
      <c r="AA55" s="301"/>
      <c r="AB55" s="301"/>
      <c r="AC55" s="301"/>
      <c r="AD55" s="301"/>
      <c r="AE55" s="301"/>
      <c r="AF55" s="301"/>
      <c r="AG55" s="301"/>
      <c r="AH55" s="301"/>
      <c r="AI55" s="301"/>
      <c r="AJ55" s="301"/>
      <c r="AK55" s="301"/>
      <c r="AL55" s="301"/>
      <c r="AM55" s="301"/>
      <c r="AN55" s="301"/>
      <c r="AO55" s="301"/>
      <c r="AP55" s="301"/>
      <c r="AQ55" s="301"/>
      <c r="AR55" s="301"/>
      <c r="AS55" s="301"/>
      <c r="AT55" s="25"/>
      <c r="AU55" s="89"/>
      <c r="AV55" s="89"/>
    </row>
    <row r="56" spans="1:48" ht="18.75" customHeight="1" x14ac:dyDescent="0.4">
      <c r="A56" s="89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0"/>
      <c r="Z56" s="20"/>
      <c r="AA56" s="20"/>
      <c r="AB56" s="20"/>
      <c r="AC56" s="20"/>
      <c r="AD56" s="20"/>
      <c r="AE56" s="26"/>
      <c r="AF56" s="25"/>
      <c r="AG56" s="25"/>
      <c r="AH56" s="25"/>
      <c r="AI56" s="25"/>
      <c r="AJ56" s="25"/>
      <c r="AK56" s="25"/>
      <c r="AL56" s="25"/>
      <c r="AM56" s="25"/>
      <c r="AN56" s="20"/>
      <c r="AO56" s="20"/>
      <c r="AP56" s="20"/>
      <c r="AQ56" s="20"/>
      <c r="AR56" s="20"/>
      <c r="AS56" s="152" t="s">
        <v>124</v>
      </c>
      <c r="AT56" s="25"/>
      <c r="AU56" s="89"/>
      <c r="AV56" s="89"/>
    </row>
    <row r="57" spans="1:48" ht="3.75" customHeight="1" x14ac:dyDescent="0.4">
      <c r="A57" s="89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0"/>
      <c r="Z57" s="20"/>
      <c r="AA57" s="20"/>
      <c r="AB57" s="20"/>
      <c r="AC57" s="20"/>
      <c r="AD57" s="20"/>
      <c r="AE57" s="26"/>
      <c r="AF57" s="25"/>
      <c r="AG57" s="25"/>
      <c r="AH57" s="25"/>
      <c r="AI57" s="25"/>
      <c r="AJ57" s="25"/>
      <c r="AK57" s="25"/>
      <c r="AL57" s="25"/>
      <c r="AM57" s="25"/>
      <c r="AN57" s="20"/>
      <c r="AO57" s="20"/>
      <c r="AP57" s="20"/>
      <c r="AQ57" s="20"/>
      <c r="AR57" s="20"/>
      <c r="AS57" s="20"/>
      <c r="AT57" s="25"/>
      <c r="AU57" s="89"/>
      <c r="AV57" s="89"/>
    </row>
    <row r="58" spans="1:48" ht="22.5" customHeight="1" x14ac:dyDescent="0.4">
      <c r="A58" s="89"/>
      <c r="B58" s="320" t="s">
        <v>129</v>
      </c>
      <c r="C58" s="320"/>
      <c r="D58" s="320"/>
      <c r="E58" s="320"/>
      <c r="F58" s="320"/>
      <c r="G58" s="320"/>
      <c r="H58" s="320"/>
      <c r="I58" s="320"/>
      <c r="J58" s="320"/>
      <c r="K58" s="320"/>
      <c r="L58" s="320"/>
      <c r="M58" s="320"/>
      <c r="N58" s="320"/>
      <c r="O58" s="320"/>
      <c r="P58" s="249">
        <f>'Anexo RC'!O64</f>
        <v>0</v>
      </c>
      <c r="Q58" s="249"/>
      <c r="R58" s="249"/>
      <c r="S58" s="249"/>
      <c r="T58" s="249"/>
      <c r="U58" s="249"/>
      <c r="V58" s="249"/>
      <c r="W58" s="249"/>
      <c r="X58" s="249"/>
      <c r="Y58" s="249"/>
      <c r="Z58" s="249"/>
      <c r="AA58" s="249"/>
      <c r="AB58" s="249"/>
      <c r="AC58" s="249"/>
      <c r="AD58" s="249"/>
      <c r="AE58" s="249"/>
      <c r="AF58" s="249"/>
      <c r="AG58" s="249"/>
      <c r="AH58" s="249"/>
      <c r="AI58" s="249"/>
      <c r="AJ58" s="249"/>
      <c r="AK58" s="249"/>
      <c r="AL58" s="249"/>
      <c r="AM58" s="249"/>
      <c r="AN58" s="249"/>
      <c r="AO58" s="249"/>
      <c r="AP58" s="249"/>
      <c r="AQ58" s="249"/>
      <c r="AR58" s="249"/>
      <c r="AS58" s="249"/>
      <c r="AT58" s="25"/>
      <c r="AU58" s="89"/>
      <c r="AV58" s="89"/>
    </row>
    <row r="59" spans="1:48" ht="67.5" customHeight="1" x14ac:dyDescent="0.4">
      <c r="A59" s="89"/>
      <c r="B59" s="305">
        <f>'Anexo RC'!B68</f>
        <v>0</v>
      </c>
      <c r="C59" s="301"/>
      <c r="D59" s="301"/>
      <c r="E59" s="301"/>
      <c r="F59" s="301"/>
      <c r="G59" s="301"/>
      <c r="H59" s="301"/>
      <c r="I59" s="301"/>
      <c r="J59" s="301"/>
      <c r="K59" s="301"/>
      <c r="L59" s="301"/>
      <c r="M59" s="301"/>
      <c r="N59" s="301"/>
      <c r="O59" s="301"/>
      <c r="P59" s="301"/>
      <c r="Q59" s="301"/>
      <c r="R59" s="301"/>
      <c r="S59" s="301"/>
      <c r="T59" s="301"/>
      <c r="U59" s="301"/>
      <c r="V59" s="301"/>
      <c r="W59" s="301"/>
      <c r="X59" s="301"/>
      <c r="Y59" s="301"/>
      <c r="Z59" s="301"/>
      <c r="AA59" s="301"/>
      <c r="AB59" s="301"/>
      <c r="AC59" s="301"/>
      <c r="AD59" s="301"/>
      <c r="AE59" s="301"/>
      <c r="AF59" s="301"/>
      <c r="AG59" s="301"/>
      <c r="AH59" s="301"/>
      <c r="AI59" s="301"/>
      <c r="AJ59" s="301"/>
      <c r="AK59" s="301"/>
      <c r="AL59" s="301"/>
      <c r="AM59" s="301"/>
      <c r="AN59" s="301"/>
      <c r="AO59" s="301"/>
      <c r="AP59" s="301"/>
      <c r="AQ59" s="301"/>
      <c r="AR59" s="301"/>
      <c r="AS59" s="301"/>
      <c r="AT59" s="25"/>
      <c r="AU59" s="89"/>
      <c r="AV59" s="89"/>
    </row>
    <row r="60" spans="1:48" ht="18.75" customHeight="1" x14ac:dyDescent="0.4">
      <c r="A60" s="89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0"/>
      <c r="Z60" s="20"/>
      <c r="AA60" s="20"/>
      <c r="AB60" s="20"/>
      <c r="AC60" s="20"/>
      <c r="AD60" s="20"/>
      <c r="AE60" s="26"/>
      <c r="AF60" s="25"/>
      <c r="AG60" s="25"/>
      <c r="AH60" s="25"/>
      <c r="AI60" s="25"/>
      <c r="AJ60" s="25"/>
      <c r="AK60" s="25"/>
      <c r="AL60" s="25"/>
      <c r="AM60" s="25"/>
      <c r="AN60" s="20"/>
      <c r="AO60" s="20"/>
      <c r="AP60" s="20"/>
      <c r="AQ60" s="20"/>
      <c r="AR60" s="20"/>
      <c r="AS60" s="152" t="s">
        <v>124</v>
      </c>
      <c r="AT60" s="25"/>
      <c r="AU60" s="89"/>
      <c r="AV60" s="89"/>
    </row>
    <row r="61" spans="1:48" ht="3.75" customHeight="1" x14ac:dyDescent="0.4">
      <c r="A61" s="166"/>
      <c r="B61" s="56"/>
      <c r="C61" s="56"/>
      <c r="D61" s="56"/>
      <c r="E61" s="56"/>
      <c r="F61" s="56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35"/>
      <c r="AU61" s="89"/>
    </row>
    <row r="62" spans="1:48" ht="30" customHeight="1" x14ac:dyDescent="0.45">
      <c r="A62" s="89"/>
      <c r="B62" s="321" t="s">
        <v>50</v>
      </c>
      <c r="C62" s="321"/>
      <c r="D62" s="321"/>
      <c r="E62" s="321"/>
      <c r="F62" s="321"/>
      <c r="G62" s="321"/>
      <c r="H62" s="321"/>
      <c r="I62" s="321"/>
      <c r="J62" s="321"/>
      <c r="K62" s="321"/>
      <c r="L62" s="321"/>
      <c r="M62" s="321"/>
      <c r="N62" s="321"/>
      <c r="O62" s="321"/>
      <c r="P62" s="321"/>
      <c r="Q62" s="321"/>
      <c r="R62" s="321"/>
      <c r="S62" s="321"/>
      <c r="T62" s="321"/>
      <c r="U62" s="321"/>
      <c r="V62" s="321"/>
      <c r="W62" s="321"/>
      <c r="X62" s="321"/>
      <c r="Y62" s="321"/>
      <c r="Z62" s="321"/>
      <c r="AA62" s="321"/>
      <c r="AB62" s="321"/>
      <c r="AC62" s="321"/>
      <c r="AD62" s="321"/>
      <c r="AE62" s="321"/>
      <c r="AF62" s="321"/>
      <c r="AG62" s="321"/>
      <c r="AH62" s="321"/>
      <c r="AI62" s="321"/>
      <c r="AJ62" s="321"/>
      <c r="AK62" s="321"/>
      <c r="AL62" s="321"/>
      <c r="AM62" s="321"/>
      <c r="AN62" s="321"/>
      <c r="AO62" s="321"/>
      <c r="AP62" s="321"/>
      <c r="AQ62" s="321"/>
      <c r="AR62" s="321"/>
      <c r="AS62" s="321"/>
      <c r="AT62" s="31"/>
      <c r="AU62" s="89"/>
    </row>
    <row r="63" spans="1:48" ht="3.75" customHeight="1" x14ac:dyDescent="0.4">
      <c r="A63" s="89"/>
      <c r="B63" s="170"/>
      <c r="C63" s="170"/>
      <c r="D63" s="170"/>
      <c r="E63" s="170"/>
      <c r="F63" s="170"/>
      <c r="G63" s="165"/>
      <c r="H63" s="165"/>
      <c r="I63" s="165"/>
      <c r="J63" s="165"/>
      <c r="K63" s="165"/>
      <c r="L63" s="165"/>
      <c r="M63" s="165"/>
      <c r="N63" s="165"/>
      <c r="O63" s="165"/>
      <c r="P63" s="165"/>
      <c r="Q63" s="165"/>
      <c r="R63" s="165"/>
      <c r="S63" s="165"/>
      <c r="T63" s="165"/>
      <c r="U63" s="165"/>
      <c r="V63" s="165"/>
      <c r="W63" s="165"/>
      <c r="X63" s="165"/>
      <c r="Y63" s="165"/>
      <c r="Z63" s="165"/>
      <c r="AA63" s="165"/>
      <c r="AB63" s="165"/>
      <c r="AC63" s="165"/>
      <c r="AD63" s="165"/>
      <c r="AE63" s="165"/>
      <c r="AF63" s="165"/>
      <c r="AG63" s="165"/>
      <c r="AH63" s="165"/>
      <c r="AI63" s="165"/>
      <c r="AJ63" s="165"/>
      <c r="AK63" s="165"/>
      <c r="AL63" s="165"/>
      <c r="AM63" s="165"/>
      <c r="AN63" s="165"/>
      <c r="AO63" s="165"/>
      <c r="AP63" s="165"/>
      <c r="AQ63" s="165"/>
      <c r="AR63" s="165"/>
      <c r="AS63" s="165"/>
      <c r="AT63" s="60"/>
      <c r="AU63" s="89"/>
    </row>
    <row r="64" spans="1:48" ht="22.5" customHeight="1" x14ac:dyDescent="0.4">
      <c r="A64" s="89"/>
      <c r="B64" s="308" t="s">
        <v>123</v>
      </c>
      <c r="C64" s="308"/>
      <c r="D64" s="308"/>
      <c r="E64" s="308"/>
      <c r="F64" s="308"/>
      <c r="G64" s="308"/>
      <c r="H64" s="308"/>
      <c r="I64" s="308"/>
      <c r="J64" s="308"/>
      <c r="K64" s="308"/>
      <c r="L64" s="308"/>
      <c r="M64" s="308"/>
      <c r="N64" s="308"/>
      <c r="O64" s="308"/>
      <c r="P64" s="308"/>
      <c r="Q64" s="308"/>
      <c r="R64" s="308"/>
      <c r="S64" s="308"/>
      <c r="T64" s="308"/>
      <c r="U64" s="308"/>
      <c r="V64" s="308"/>
      <c r="W64" s="308"/>
      <c r="X64" s="308"/>
      <c r="Y64" s="308"/>
      <c r="Z64" s="308"/>
      <c r="AA64" s="308"/>
      <c r="AB64" s="308"/>
      <c r="AC64" s="308"/>
      <c r="AD64" s="308"/>
      <c r="AE64" s="308"/>
      <c r="AF64" s="308"/>
      <c r="AG64" s="308"/>
      <c r="AH64" s="308"/>
      <c r="AI64" s="308"/>
      <c r="AJ64" s="308"/>
      <c r="AK64" s="308"/>
      <c r="AL64" s="308"/>
      <c r="AM64" s="308"/>
      <c r="AN64" s="308"/>
      <c r="AO64" s="308"/>
      <c r="AP64" s="308"/>
      <c r="AQ64" s="308"/>
      <c r="AR64" s="308"/>
      <c r="AS64" s="308"/>
      <c r="AT64" s="60"/>
      <c r="AU64" s="89"/>
    </row>
    <row r="65" spans="2:46" ht="15" customHeight="1" x14ac:dyDescent="0.4">
      <c r="B65" s="247" t="s">
        <v>130</v>
      </c>
      <c r="C65" s="247"/>
      <c r="D65" s="247"/>
      <c r="E65" s="247"/>
      <c r="F65" s="247"/>
      <c r="G65" s="247"/>
      <c r="H65" s="247"/>
      <c r="I65" s="247"/>
      <c r="J65" s="247"/>
      <c r="K65" s="247"/>
      <c r="L65" s="247"/>
      <c r="M65" s="247"/>
      <c r="N65" s="247"/>
      <c r="O65" s="247"/>
      <c r="P65" s="247"/>
      <c r="Q65" s="247"/>
      <c r="R65" s="247"/>
      <c r="S65" s="247"/>
      <c r="T65" s="247"/>
      <c r="U65" s="247"/>
      <c r="V65" s="247"/>
      <c r="W65" s="89"/>
      <c r="X65" s="89"/>
      <c r="Y65" s="89"/>
      <c r="Z65" s="89"/>
      <c r="AA65" s="89"/>
      <c r="AB65" s="89"/>
      <c r="AC65" s="89"/>
      <c r="AD65" s="89"/>
      <c r="AE65" s="89"/>
      <c r="AF65" s="89"/>
      <c r="AG65" s="89"/>
      <c r="AH65" s="89"/>
      <c r="AI65" s="89"/>
      <c r="AJ65" s="89"/>
      <c r="AK65" s="89"/>
      <c r="AL65" s="89"/>
      <c r="AM65" s="89"/>
      <c r="AN65" s="89"/>
      <c r="AO65" s="89"/>
      <c r="AP65" s="89"/>
      <c r="AQ65" s="89"/>
      <c r="AR65" s="89"/>
      <c r="AS65" s="89"/>
      <c r="AT65" s="60"/>
    </row>
    <row r="66" spans="2:46" ht="22.5" customHeight="1" x14ac:dyDescent="0.4">
      <c r="B66" s="238"/>
      <c r="C66" s="238"/>
      <c r="D66" s="238"/>
      <c r="E66" s="238"/>
      <c r="F66" s="238"/>
      <c r="G66" s="238"/>
      <c r="H66" s="238"/>
      <c r="I66" s="238"/>
      <c r="J66" s="238"/>
      <c r="K66" s="238"/>
      <c r="L66" s="238"/>
      <c r="M66" s="238"/>
      <c r="N66" s="238"/>
      <c r="O66" s="238"/>
      <c r="P66" s="238"/>
      <c r="Q66" s="238"/>
      <c r="R66" s="238"/>
      <c r="S66" s="238"/>
      <c r="T66" s="238"/>
      <c r="U66" s="238"/>
      <c r="V66" s="238"/>
      <c r="W66" s="223" t="s">
        <v>131</v>
      </c>
      <c r="X66" s="223"/>
      <c r="Y66" s="223"/>
      <c r="Z66" s="223"/>
      <c r="AA66" s="223"/>
      <c r="AB66" s="223"/>
      <c r="AC66" s="309"/>
      <c r="AD66" s="309"/>
      <c r="AE66" s="309"/>
      <c r="AF66" s="309"/>
      <c r="AG66" s="309"/>
      <c r="AH66" s="309"/>
      <c r="AI66" s="309"/>
      <c r="AJ66" s="309"/>
      <c r="AK66" s="309"/>
      <c r="AL66" s="309"/>
      <c r="AM66" s="309"/>
      <c r="AN66" s="309"/>
      <c r="AO66" s="309"/>
      <c r="AP66" s="309"/>
      <c r="AQ66" s="309"/>
      <c r="AR66" s="309"/>
      <c r="AS66" s="309"/>
      <c r="AT66" s="60"/>
    </row>
    <row r="67" spans="2:46" ht="22.5" customHeight="1" x14ac:dyDescent="0.4"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23" t="s">
        <v>133</v>
      </c>
      <c r="X67" s="223"/>
      <c r="Y67" s="223"/>
      <c r="Z67" s="223"/>
      <c r="AA67" s="223"/>
      <c r="AB67" s="223"/>
      <c r="AC67" s="223"/>
      <c r="AD67" s="311">
        <f>IF(AC66=suporte!B28,suporte!A28,IF(AC66=suporte!B29,suporte!A29,IF(AC66=suporte!B30,suporte!A30,0)))</f>
        <v>0</v>
      </c>
      <c r="AE67" s="311"/>
      <c r="AF67" s="311"/>
      <c r="AG67" s="311"/>
      <c r="AH67" s="311"/>
      <c r="AI67" s="311"/>
      <c r="AJ67" s="311"/>
      <c r="AK67" s="311"/>
      <c r="AL67" s="311"/>
      <c r="AM67" s="311"/>
      <c r="AN67" s="311"/>
      <c r="AO67" s="311"/>
      <c r="AP67" s="311"/>
      <c r="AQ67" s="311"/>
      <c r="AR67" s="311"/>
      <c r="AS67" s="311"/>
      <c r="AT67" s="60"/>
    </row>
    <row r="68" spans="2:46" ht="26.25" customHeight="1" x14ac:dyDescent="0.4">
      <c r="B68" s="25" t="s">
        <v>134</v>
      </c>
      <c r="C68" s="61"/>
      <c r="D68" s="61"/>
      <c r="E68" s="61"/>
      <c r="F68" s="61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60"/>
    </row>
    <row r="69" spans="2:46" ht="63.75" customHeight="1" x14ac:dyDescent="0.4">
      <c r="B69" s="305" t="str">
        <f>IF(AC66=suporte!B28,suporte!C28,IF(AC66=suporte!B29,suporte!C29,IF(AC66=suporte!B30,suporte!C30,"")))</f>
        <v/>
      </c>
      <c r="C69" s="305"/>
      <c r="D69" s="305"/>
      <c r="E69" s="305"/>
      <c r="F69" s="305"/>
      <c r="G69" s="305"/>
      <c r="H69" s="305"/>
      <c r="I69" s="305"/>
      <c r="J69" s="305"/>
      <c r="K69" s="305"/>
      <c r="L69" s="305"/>
      <c r="M69" s="305"/>
      <c r="N69" s="305"/>
      <c r="O69" s="305"/>
      <c r="P69" s="305"/>
      <c r="Q69" s="305"/>
      <c r="R69" s="305"/>
      <c r="S69" s="305"/>
      <c r="T69" s="305"/>
      <c r="U69" s="305"/>
      <c r="V69" s="305"/>
      <c r="W69" s="305"/>
      <c r="X69" s="305"/>
      <c r="Y69" s="305"/>
      <c r="Z69" s="305"/>
      <c r="AA69" s="305"/>
      <c r="AB69" s="305"/>
      <c r="AC69" s="305"/>
      <c r="AD69" s="305"/>
      <c r="AE69" s="305"/>
      <c r="AF69" s="305"/>
      <c r="AG69" s="305"/>
      <c r="AH69" s="305"/>
      <c r="AI69" s="305"/>
      <c r="AJ69" s="305"/>
      <c r="AK69" s="305"/>
      <c r="AL69" s="305"/>
      <c r="AM69" s="305"/>
      <c r="AN69" s="305"/>
      <c r="AO69" s="305"/>
      <c r="AP69" s="305"/>
      <c r="AQ69" s="305"/>
      <c r="AR69" s="305"/>
      <c r="AS69" s="305"/>
      <c r="AT69" s="60"/>
    </row>
    <row r="70" spans="2:46" ht="15" customHeight="1" x14ac:dyDescent="0.4">
      <c r="B70" s="319" t="s">
        <v>135</v>
      </c>
      <c r="C70" s="319"/>
      <c r="D70" s="319"/>
      <c r="E70" s="319"/>
      <c r="F70" s="319"/>
      <c r="G70" s="319"/>
      <c r="H70" s="319"/>
      <c r="I70" s="319"/>
      <c r="J70" s="319"/>
      <c r="K70" s="319"/>
      <c r="L70" s="319"/>
      <c r="M70" s="319"/>
      <c r="N70" s="319"/>
      <c r="O70" s="319"/>
      <c r="P70" s="319"/>
      <c r="Q70" s="319"/>
      <c r="R70" s="319"/>
      <c r="S70" s="319"/>
      <c r="T70" s="319"/>
      <c r="U70" s="319"/>
      <c r="V70" s="319"/>
      <c r="W70" s="319"/>
      <c r="X70" s="319"/>
      <c r="Y70" s="319"/>
      <c r="Z70" s="319"/>
      <c r="AA70" s="319"/>
      <c r="AB70" s="319"/>
      <c r="AC70" s="319"/>
      <c r="AD70" s="319"/>
      <c r="AE70" s="319"/>
      <c r="AF70" s="319"/>
      <c r="AG70" s="319"/>
      <c r="AH70" s="319"/>
      <c r="AI70" s="319"/>
      <c r="AJ70" s="319"/>
      <c r="AK70" s="319"/>
      <c r="AL70" s="319"/>
      <c r="AM70" s="319"/>
      <c r="AN70" s="319"/>
      <c r="AO70" s="319"/>
      <c r="AP70" s="319"/>
      <c r="AQ70" s="319"/>
      <c r="AR70" s="319"/>
      <c r="AS70" s="319"/>
      <c r="AT70" s="60"/>
    </row>
    <row r="71" spans="2:46" ht="3.75" customHeight="1" x14ac:dyDescent="0.4">
      <c r="B71" s="25"/>
      <c r="C71" s="61"/>
      <c r="D71" s="61"/>
      <c r="E71" s="61"/>
      <c r="F71" s="61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60"/>
    </row>
    <row r="72" spans="2:46" ht="22.5" customHeight="1" x14ac:dyDescent="0.4">
      <c r="B72" s="308" t="s">
        <v>125</v>
      </c>
      <c r="C72" s="308"/>
      <c r="D72" s="308"/>
      <c r="E72" s="308"/>
      <c r="F72" s="308"/>
      <c r="G72" s="308"/>
      <c r="H72" s="308"/>
      <c r="I72" s="308"/>
      <c r="J72" s="308"/>
      <c r="K72" s="308"/>
      <c r="L72" s="308"/>
      <c r="M72" s="308"/>
      <c r="N72" s="308"/>
      <c r="O72" s="308"/>
      <c r="P72" s="308"/>
      <c r="Q72" s="308"/>
      <c r="R72" s="308"/>
      <c r="S72" s="308"/>
      <c r="T72" s="308"/>
      <c r="U72" s="308"/>
      <c r="V72" s="308"/>
      <c r="W72" s="308"/>
      <c r="X72" s="308"/>
      <c r="Y72" s="308"/>
      <c r="Z72" s="308"/>
      <c r="AA72" s="308"/>
      <c r="AB72" s="308"/>
      <c r="AC72" s="308"/>
      <c r="AD72" s="308"/>
      <c r="AE72" s="308"/>
      <c r="AF72" s="308"/>
      <c r="AG72" s="308"/>
      <c r="AH72" s="308"/>
      <c r="AI72" s="308"/>
      <c r="AJ72" s="308"/>
      <c r="AK72" s="308"/>
      <c r="AL72" s="308"/>
      <c r="AM72" s="308"/>
      <c r="AN72" s="308"/>
      <c r="AO72" s="308"/>
      <c r="AP72" s="308"/>
      <c r="AQ72" s="308"/>
      <c r="AR72" s="308"/>
      <c r="AS72" s="308"/>
      <c r="AT72" s="60"/>
    </row>
    <row r="73" spans="2:46" ht="26.25" customHeight="1" x14ac:dyDescent="0.4">
      <c r="B73" s="246" t="s">
        <v>136</v>
      </c>
      <c r="C73" s="246"/>
      <c r="D73" s="246"/>
      <c r="E73" s="246"/>
      <c r="F73" s="246"/>
      <c r="G73" s="246"/>
      <c r="H73" s="246"/>
      <c r="I73" s="246"/>
      <c r="J73" s="246"/>
      <c r="K73" s="246"/>
      <c r="L73" s="246"/>
      <c r="M73" s="246"/>
      <c r="N73" s="246"/>
      <c r="O73" s="246"/>
      <c r="P73" s="246"/>
      <c r="Q73" s="246"/>
      <c r="R73" s="246"/>
      <c r="S73" s="246"/>
      <c r="T73" s="246"/>
      <c r="U73" s="246"/>
      <c r="V73" s="246"/>
      <c r="W73" s="246"/>
      <c r="X73" s="246"/>
      <c r="Y73" s="246"/>
      <c r="Z73" s="246"/>
      <c r="AA73" s="246"/>
      <c r="AB73" s="246"/>
      <c r="AC73" s="246"/>
      <c r="AD73" s="246"/>
      <c r="AE73" s="246"/>
      <c r="AF73" s="246"/>
      <c r="AG73" s="246"/>
      <c r="AH73" s="246"/>
      <c r="AI73" s="246"/>
      <c r="AJ73" s="246"/>
      <c r="AK73" s="246"/>
      <c r="AL73" s="246"/>
      <c r="AM73" s="246"/>
      <c r="AN73" s="246"/>
      <c r="AO73" s="246"/>
      <c r="AP73" s="246"/>
      <c r="AQ73" s="246"/>
      <c r="AR73" s="246"/>
      <c r="AS73" s="246"/>
      <c r="AT73" s="60"/>
    </row>
    <row r="74" spans="2:46" ht="22.5" customHeight="1" x14ac:dyDescent="0.4"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89"/>
      <c r="V74" s="25"/>
      <c r="W74" s="223" t="s">
        <v>131</v>
      </c>
      <c r="X74" s="223"/>
      <c r="Y74" s="223"/>
      <c r="Z74" s="223"/>
      <c r="AA74" s="223"/>
      <c r="AB74" s="223"/>
      <c r="AC74" s="309"/>
      <c r="AD74" s="309"/>
      <c r="AE74" s="309"/>
      <c r="AF74" s="309"/>
      <c r="AG74" s="309"/>
      <c r="AH74" s="309"/>
      <c r="AI74" s="309"/>
      <c r="AJ74" s="309"/>
      <c r="AK74" s="309"/>
      <c r="AL74" s="309"/>
      <c r="AM74" s="309"/>
      <c r="AN74" s="309"/>
      <c r="AO74" s="309"/>
      <c r="AP74" s="309"/>
      <c r="AQ74" s="309"/>
      <c r="AR74" s="309"/>
      <c r="AS74" s="309"/>
      <c r="AT74" s="60"/>
    </row>
    <row r="75" spans="2:46" ht="22.5" customHeight="1" x14ac:dyDescent="0.4"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310" t="s">
        <v>133</v>
      </c>
      <c r="X75" s="310"/>
      <c r="Y75" s="310"/>
      <c r="Z75" s="310"/>
      <c r="AA75" s="310"/>
      <c r="AB75" s="310"/>
      <c r="AC75" s="106"/>
      <c r="AD75" s="311">
        <f>IF(AC74=suporte!B$32,suporte!A$32,IF(AC74=suporte!B$33,suporte!A$33,IF(AC74=suporte!B$34,suporte!A$34,0)))</f>
        <v>0</v>
      </c>
      <c r="AE75" s="311"/>
      <c r="AF75" s="311"/>
      <c r="AG75" s="311"/>
      <c r="AH75" s="311"/>
      <c r="AI75" s="311"/>
      <c r="AJ75" s="311"/>
      <c r="AK75" s="311"/>
      <c r="AL75" s="311"/>
      <c r="AM75" s="311"/>
      <c r="AN75" s="311"/>
      <c r="AO75" s="311"/>
      <c r="AP75" s="311"/>
      <c r="AQ75" s="311"/>
      <c r="AR75" s="311"/>
      <c r="AS75" s="311"/>
      <c r="AT75" s="60"/>
    </row>
    <row r="76" spans="2:46" ht="26.25" customHeight="1" x14ac:dyDescent="0.4">
      <c r="B76" s="25" t="s">
        <v>134</v>
      </c>
      <c r="C76" s="61"/>
      <c r="D76" s="61"/>
      <c r="E76" s="61"/>
      <c r="F76" s="61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60"/>
    </row>
    <row r="77" spans="2:46" ht="63.75" customHeight="1" x14ac:dyDescent="0.4">
      <c r="B77" s="305" t="str">
        <f>IF(AC74=suporte!B32,suporte!C32,IF(AC74=suporte!B33,suporte!C33,IF(AC74=suporte!B34,suporte!C34,"")))</f>
        <v/>
      </c>
      <c r="C77" s="305"/>
      <c r="D77" s="305"/>
      <c r="E77" s="305"/>
      <c r="F77" s="305"/>
      <c r="G77" s="305"/>
      <c r="H77" s="305"/>
      <c r="I77" s="305"/>
      <c r="J77" s="305"/>
      <c r="K77" s="305"/>
      <c r="L77" s="305"/>
      <c r="M77" s="305"/>
      <c r="N77" s="305"/>
      <c r="O77" s="305"/>
      <c r="P77" s="305"/>
      <c r="Q77" s="305"/>
      <c r="R77" s="305"/>
      <c r="S77" s="305"/>
      <c r="T77" s="305"/>
      <c r="U77" s="305"/>
      <c r="V77" s="305"/>
      <c r="W77" s="305"/>
      <c r="X77" s="305"/>
      <c r="Y77" s="305"/>
      <c r="Z77" s="305"/>
      <c r="AA77" s="305"/>
      <c r="AB77" s="305"/>
      <c r="AC77" s="305"/>
      <c r="AD77" s="305"/>
      <c r="AE77" s="305"/>
      <c r="AF77" s="305"/>
      <c r="AG77" s="305"/>
      <c r="AH77" s="305"/>
      <c r="AI77" s="305"/>
      <c r="AJ77" s="305"/>
      <c r="AK77" s="305"/>
      <c r="AL77" s="305"/>
      <c r="AM77" s="305"/>
      <c r="AN77" s="305"/>
      <c r="AO77" s="305"/>
      <c r="AP77" s="305"/>
      <c r="AQ77" s="305"/>
      <c r="AR77" s="305"/>
      <c r="AS77" s="305"/>
      <c r="AT77" s="60"/>
    </row>
    <row r="78" spans="2:46" ht="15" customHeight="1" x14ac:dyDescent="0.4">
      <c r="B78" s="247" t="s">
        <v>138</v>
      </c>
      <c r="C78" s="247"/>
      <c r="D78" s="247"/>
      <c r="E78" s="247"/>
      <c r="F78" s="247"/>
      <c r="G78" s="247"/>
      <c r="H78" s="247"/>
      <c r="I78" s="247"/>
      <c r="J78" s="247"/>
      <c r="K78" s="247"/>
      <c r="L78" s="247"/>
      <c r="M78" s="247"/>
      <c r="N78" s="247"/>
      <c r="O78" s="247"/>
      <c r="P78" s="247"/>
      <c r="Q78" s="247"/>
      <c r="R78" s="247"/>
      <c r="S78" s="247"/>
      <c r="T78" s="247"/>
      <c r="U78" s="247"/>
      <c r="V78" s="247"/>
      <c r="W78" s="247"/>
      <c r="X78" s="247"/>
      <c r="Y78" s="247"/>
      <c r="Z78" s="247"/>
      <c r="AA78" s="247"/>
      <c r="AB78" s="247"/>
      <c r="AC78" s="247"/>
      <c r="AD78" s="247"/>
      <c r="AE78" s="247"/>
      <c r="AF78" s="247"/>
      <c r="AG78" s="247"/>
      <c r="AH78" s="247"/>
      <c r="AI78" s="247"/>
      <c r="AJ78" s="247"/>
      <c r="AK78" s="247"/>
      <c r="AL78" s="247"/>
      <c r="AM78" s="247"/>
      <c r="AN78" s="247"/>
      <c r="AO78" s="247"/>
      <c r="AP78" s="247"/>
      <c r="AQ78" s="247"/>
      <c r="AR78" s="247"/>
      <c r="AS78" s="247"/>
      <c r="AT78" s="60"/>
    </row>
    <row r="79" spans="2:46" ht="3.75" customHeight="1" x14ac:dyDescent="0.4">
      <c r="B79" s="25"/>
      <c r="C79" s="61"/>
      <c r="D79" s="61"/>
      <c r="E79" s="61"/>
      <c r="F79" s="61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  <c r="AS79" s="18"/>
      <c r="AT79" s="60"/>
    </row>
    <row r="80" spans="2:46" ht="22.5" customHeight="1" x14ac:dyDescent="0.4">
      <c r="B80" s="308" t="s">
        <v>128</v>
      </c>
      <c r="C80" s="308"/>
      <c r="D80" s="308"/>
      <c r="E80" s="308"/>
      <c r="F80" s="308"/>
      <c r="G80" s="308"/>
      <c r="H80" s="308"/>
      <c r="I80" s="308"/>
      <c r="J80" s="308"/>
      <c r="K80" s="308"/>
      <c r="L80" s="308"/>
      <c r="M80" s="308"/>
      <c r="N80" s="308"/>
      <c r="O80" s="308"/>
      <c r="P80" s="308"/>
      <c r="Q80" s="308"/>
      <c r="R80" s="308"/>
      <c r="S80" s="308"/>
      <c r="T80" s="308"/>
      <c r="U80" s="308"/>
      <c r="V80" s="308"/>
      <c r="W80" s="308"/>
      <c r="X80" s="308"/>
      <c r="Y80" s="308"/>
      <c r="Z80" s="308"/>
      <c r="AA80" s="308"/>
      <c r="AB80" s="308"/>
      <c r="AC80" s="308"/>
      <c r="AD80" s="308"/>
      <c r="AE80" s="308"/>
      <c r="AF80" s="308"/>
      <c r="AG80" s="308"/>
      <c r="AH80" s="308"/>
      <c r="AI80" s="308"/>
      <c r="AJ80" s="308"/>
      <c r="AK80" s="308"/>
      <c r="AL80" s="308"/>
      <c r="AM80" s="308"/>
      <c r="AN80" s="308"/>
      <c r="AO80" s="308"/>
      <c r="AP80" s="308"/>
      <c r="AQ80" s="308"/>
      <c r="AR80" s="308"/>
      <c r="AS80" s="308"/>
      <c r="AT80" s="60"/>
    </row>
    <row r="81" spans="2:46" ht="26.25" customHeight="1" x14ac:dyDescent="0.4">
      <c r="B81" s="246" t="s">
        <v>139</v>
      </c>
      <c r="C81" s="246"/>
      <c r="D81" s="246"/>
      <c r="E81" s="246"/>
      <c r="F81" s="246"/>
      <c r="G81" s="246"/>
      <c r="H81" s="246"/>
      <c r="I81" s="246"/>
      <c r="J81" s="246"/>
      <c r="K81" s="246"/>
      <c r="L81" s="246"/>
      <c r="M81" s="246"/>
      <c r="N81" s="246"/>
      <c r="O81" s="246"/>
      <c r="P81" s="246"/>
      <c r="Q81" s="246"/>
      <c r="R81" s="246"/>
      <c r="S81" s="246"/>
      <c r="T81" s="246"/>
      <c r="U81" s="246"/>
      <c r="V81" s="246"/>
      <c r="W81" s="246"/>
      <c r="X81" s="246"/>
      <c r="Y81" s="246"/>
      <c r="Z81" s="246"/>
      <c r="AA81" s="246"/>
      <c r="AB81" s="246"/>
      <c r="AC81" s="246"/>
      <c r="AD81" s="246"/>
      <c r="AE81" s="246"/>
      <c r="AF81" s="246"/>
      <c r="AG81" s="246"/>
      <c r="AH81" s="246"/>
      <c r="AI81" s="246"/>
      <c r="AJ81" s="246"/>
      <c r="AK81" s="246"/>
      <c r="AL81" s="246"/>
      <c r="AM81" s="246"/>
      <c r="AN81" s="246"/>
      <c r="AO81" s="246"/>
      <c r="AP81" s="246"/>
      <c r="AQ81" s="246"/>
      <c r="AR81" s="246"/>
      <c r="AS81" s="246"/>
      <c r="AT81" s="60"/>
    </row>
    <row r="82" spans="2:46" ht="22.5" customHeight="1" x14ac:dyDescent="0.4"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89"/>
      <c r="V82" s="25"/>
      <c r="W82" s="223" t="s">
        <v>131</v>
      </c>
      <c r="X82" s="223"/>
      <c r="Y82" s="223"/>
      <c r="Z82" s="223"/>
      <c r="AA82" s="223"/>
      <c r="AB82" s="223"/>
      <c r="AC82" s="309"/>
      <c r="AD82" s="309"/>
      <c r="AE82" s="309"/>
      <c r="AF82" s="309"/>
      <c r="AG82" s="309"/>
      <c r="AH82" s="309"/>
      <c r="AI82" s="309"/>
      <c r="AJ82" s="309"/>
      <c r="AK82" s="309"/>
      <c r="AL82" s="309"/>
      <c r="AM82" s="309"/>
      <c r="AN82" s="309"/>
      <c r="AO82" s="309"/>
      <c r="AP82" s="309"/>
      <c r="AQ82" s="309"/>
      <c r="AR82" s="309"/>
      <c r="AS82" s="309"/>
      <c r="AT82" s="60"/>
    </row>
    <row r="83" spans="2:46" ht="22.5" customHeight="1" x14ac:dyDescent="0.4">
      <c r="B83" s="238"/>
      <c r="C83" s="238"/>
      <c r="D83" s="238"/>
      <c r="E83" s="238"/>
      <c r="F83" s="238"/>
      <c r="G83" s="238"/>
      <c r="H83" s="238"/>
      <c r="I83" s="238"/>
      <c r="J83" s="238"/>
      <c r="K83" s="238"/>
      <c r="L83" s="238"/>
      <c r="M83" s="238"/>
      <c r="N83" s="238"/>
      <c r="O83" s="238"/>
      <c r="P83" s="238"/>
      <c r="Q83" s="238"/>
      <c r="R83" s="238"/>
      <c r="S83" s="238"/>
      <c r="T83" s="238"/>
      <c r="U83" s="238"/>
      <c r="V83" s="238"/>
      <c r="W83" s="310" t="s">
        <v>133</v>
      </c>
      <c r="X83" s="310"/>
      <c r="Y83" s="310"/>
      <c r="Z83" s="310"/>
      <c r="AA83" s="310"/>
      <c r="AB83" s="310"/>
      <c r="AC83" s="311">
        <f>IF(AC82=suporte!B$32,suporte!A$32,IF(AC82=suporte!B$33,suporte!A$33,IF(AC82=suporte!B$34,suporte!A$34,0)))</f>
        <v>0</v>
      </c>
      <c r="AD83" s="311"/>
      <c r="AE83" s="311"/>
      <c r="AF83" s="311"/>
      <c r="AG83" s="311"/>
      <c r="AH83" s="311"/>
      <c r="AI83" s="311"/>
      <c r="AJ83" s="311"/>
      <c r="AK83" s="311"/>
      <c r="AL83" s="311"/>
      <c r="AM83" s="311"/>
      <c r="AN83" s="311"/>
      <c r="AO83" s="311"/>
      <c r="AP83" s="311"/>
      <c r="AQ83" s="311"/>
      <c r="AR83" s="311"/>
      <c r="AS83" s="311"/>
      <c r="AT83" s="60"/>
    </row>
    <row r="84" spans="2:46" ht="26.25" customHeight="1" x14ac:dyDescent="0.4">
      <c r="B84" s="25" t="s">
        <v>134</v>
      </c>
      <c r="C84" s="61"/>
      <c r="D84" s="61"/>
      <c r="E84" s="61"/>
      <c r="F84" s="61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60"/>
    </row>
    <row r="85" spans="2:46" ht="63.75" customHeight="1" x14ac:dyDescent="0.4">
      <c r="B85" s="305" t="str">
        <f>IF(AC82=suporte!B32,suporte!C36,IF(AC82=suporte!B33,suporte!C37,IF(AC82=suporte!B34,suporte!C38,"")))</f>
        <v/>
      </c>
      <c r="C85" s="305"/>
      <c r="D85" s="305"/>
      <c r="E85" s="305"/>
      <c r="F85" s="305"/>
      <c r="G85" s="305"/>
      <c r="H85" s="305"/>
      <c r="I85" s="305"/>
      <c r="J85" s="305"/>
      <c r="K85" s="305"/>
      <c r="L85" s="305"/>
      <c r="M85" s="305"/>
      <c r="N85" s="305"/>
      <c r="O85" s="305"/>
      <c r="P85" s="305"/>
      <c r="Q85" s="305"/>
      <c r="R85" s="305"/>
      <c r="S85" s="305"/>
      <c r="T85" s="305"/>
      <c r="U85" s="305"/>
      <c r="V85" s="305"/>
      <c r="W85" s="305"/>
      <c r="X85" s="305"/>
      <c r="Y85" s="305"/>
      <c r="Z85" s="305"/>
      <c r="AA85" s="305"/>
      <c r="AB85" s="305"/>
      <c r="AC85" s="305"/>
      <c r="AD85" s="305"/>
      <c r="AE85" s="305"/>
      <c r="AF85" s="305"/>
      <c r="AG85" s="305"/>
      <c r="AH85" s="305"/>
      <c r="AI85" s="305"/>
      <c r="AJ85" s="305"/>
      <c r="AK85" s="305"/>
      <c r="AL85" s="305"/>
      <c r="AM85" s="305"/>
      <c r="AN85" s="305"/>
      <c r="AO85" s="305"/>
      <c r="AP85" s="305"/>
      <c r="AQ85" s="305"/>
      <c r="AR85" s="305"/>
      <c r="AS85" s="305"/>
      <c r="AT85" s="60"/>
    </row>
    <row r="86" spans="2:46" ht="15" customHeight="1" x14ac:dyDescent="0.4">
      <c r="B86" s="247" t="s">
        <v>138</v>
      </c>
      <c r="C86" s="247"/>
      <c r="D86" s="247"/>
      <c r="E86" s="247"/>
      <c r="F86" s="247"/>
      <c r="G86" s="247"/>
      <c r="H86" s="247"/>
      <c r="I86" s="247"/>
      <c r="J86" s="247"/>
      <c r="K86" s="247"/>
      <c r="L86" s="247"/>
      <c r="M86" s="247"/>
      <c r="N86" s="247"/>
      <c r="O86" s="247"/>
      <c r="P86" s="247"/>
      <c r="Q86" s="247"/>
      <c r="R86" s="247"/>
      <c r="S86" s="247"/>
      <c r="T86" s="247"/>
      <c r="U86" s="247"/>
      <c r="V86" s="247"/>
      <c r="W86" s="247"/>
      <c r="X86" s="247"/>
      <c r="Y86" s="247"/>
      <c r="Z86" s="247"/>
      <c r="AA86" s="247"/>
      <c r="AB86" s="247"/>
      <c r="AC86" s="247"/>
      <c r="AD86" s="247"/>
      <c r="AE86" s="247"/>
      <c r="AF86" s="247"/>
      <c r="AG86" s="247"/>
      <c r="AH86" s="247"/>
      <c r="AI86" s="247"/>
      <c r="AJ86" s="247"/>
      <c r="AK86" s="247"/>
      <c r="AL86" s="247"/>
      <c r="AM86" s="247"/>
      <c r="AN86" s="247"/>
      <c r="AO86" s="247"/>
      <c r="AP86" s="247"/>
      <c r="AQ86" s="247"/>
      <c r="AR86" s="247"/>
      <c r="AS86" s="247"/>
      <c r="AT86" s="60"/>
    </row>
    <row r="87" spans="2:46" ht="3.75" customHeight="1" x14ac:dyDescent="0.4">
      <c r="B87" s="25"/>
      <c r="C87" s="61"/>
      <c r="D87" s="61"/>
      <c r="E87" s="61"/>
      <c r="F87" s="61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  <c r="AS87" s="18"/>
      <c r="AT87" s="60"/>
    </row>
    <row r="88" spans="2:46" ht="37.5" customHeight="1" x14ac:dyDescent="0.4">
      <c r="B88" s="226"/>
      <c r="C88" s="226"/>
      <c r="D88" s="226"/>
      <c r="E88" s="226"/>
      <c r="F88" s="226"/>
      <c r="G88" s="226"/>
      <c r="H88" s="226"/>
      <c r="I88" s="226"/>
      <c r="J88" s="226"/>
      <c r="K88" s="226"/>
      <c r="L88" s="226"/>
      <c r="M88" s="226"/>
      <c r="N88" s="226"/>
      <c r="O88" s="226"/>
      <c r="P88" s="226"/>
      <c r="Q88" s="226"/>
      <c r="R88" s="226"/>
      <c r="S88" s="226"/>
      <c r="T88" s="226"/>
      <c r="U88" s="226"/>
      <c r="V88" s="226"/>
      <c r="W88" s="226"/>
      <c r="X88" s="226"/>
      <c r="Y88" s="226"/>
      <c r="Z88" s="226"/>
      <c r="AA88" s="226"/>
      <c r="AB88" s="226"/>
      <c r="AC88" s="226"/>
      <c r="AD88" s="226"/>
      <c r="AE88" s="226"/>
      <c r="AF88" s="226"/>
      <c r="AG88" s="226"/>
      <c r="AH88" s="226"/>
      <c r="AI88" s="226"/>
      <c r="AJ88" s="226"/>
      <c r="AK88" s="226"/>
      <c r="AL88" s="226"/>
      <c r="AM88" s="226"/>
      <c r="AN88" s="226"/>
      <c r="AO88" s="226"/>
      <c r="AP88" s="226"/>
      <c r="AQ88" s="226"/>
      <c r="AR88" s="226"/>
      <c r="AS88" s="226"/>
      <c r="AT88" s="89"/>
    </row>
    <row r="89" spans="2:46" ht="11.25" customHeight="1" x14ac:dyDescent="0.4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89"/>
    </row>
    <row r="90" spans="2:46" ht="15" customHeight="1" x14ac:dyDescent="0.4">
      <c r="B90" s="89"/>
      <c r="C90" s="89"/>
      <c r="D90" s="89"/>
      <c r="E90" s="89"/>
      <c r="F90" s="89"/>
      <c r="G90" s="89"/>
      <c r="H90" s="89"/>
      <c r="I90" s="89"/>
      <c r="J90" s="89"/>
      <c r="K90" s="89"/>
      <c r="L90" s="89"/>
      <c r="M90" s="89"/>
      <c r="N90" s="89"/>
      <c r="O90" s="89"/>
      <c r="P90" s="89"/>
      <c r="Q90" s="89"/>
      <c r="R90" s="89"/>
      <c r="S90" s="89"/>
      <c r="T90" s="89"/>
      <c r="U90" s="89"/>
      <c r="V90" s="89"/>
      <c r="W90" s="89"/>
      <c r="X90" s="89"/>
      <c r="Y90" s="89"/>
      <c r="Z90" s="89"/>
      <c r="AA90" s="89"/>
      <c r="AB90" s="89"/>
      <c r="AC90" s="89"/>
      <c r="AD90" s="89"/>
      <c r="AE90" s="89"/>
      <c r="AF90" s="89"/>
      <c r="AG90" s="89"/>
      <c r="AH90" s="237" t="s">
        <v>64</v>
      </c>
      <c r="AI90" s="237"/>
      <c r="AJ90" s="237"/>
      <c r="AK90" s="237"/>
      <c r="AL90" s="237"/>
      <c r="AM90" s="237"/>
      <c r="AN90" s="237"/>
      <c r="AO90" s="237"/>
      <c r="AP90" s="237"/>
      <c r="AQ90" s="237"/>
      <c r="AR90" s="237"/>
      <c r="AS90" s="237"/>
      <c r="AT90" s="89"/>
    </row>
    <row r="91" spans="2:46" ht="22.5" customHeight="1" x14ac:dyDescent="0.4">
      <c r="B91" s="238"/>
      <c r="C91" s="238"/>
      <c r="D91" s="238"/>
      <c r="E91" s="238"/>
      <c r="F91" s="239"/>
      <c r="G91" s="239"/>
      <c r="H91" s="239"/>
      <c r="I91" s="239"/>
      <c r="J91" s="239"/>
      <c r="K91" s="239"/>
      <c r="L91" s="239"/>
      <c r="M91" s="239"/>
      <c r="N91" s="239"/>
      <c r="O91" s="89"/>
      <c r="P91" s="89"/>
      <c r="Q91" s="89"/>
      <c r="R91" s="89"/>
      <c r="S91" s="89"/>
      <c r="T91" s="89"/>
      <c r="U91" s="89"/>
      <c r="V91" s="89"/>
      <c r="W91" s="89"/>
      <c r="X91" s="89"/>
      <c r="Y91" s="89"/>
      <c r="Z91" s="89"/>
      <c r="AA91" s="89"/>
      <c r="AB91" s="89"/>
      <c r="AC91" s="89"/>
      <c r="AD91" s="89"/>
      <c r="AE91" s="89"/>
      <c r="AF91" s="89"/>
      <c r="AG91" s="89"/>
      <c r="AH91" s="223" t="s">
        <v>1</v>
      </c>
      <c r="AI91" s="223"/>
      <c r="AJ91" s="223"/>
      <c r="AK91" s="223"/>
      <c r="AL91" s="261">
        <f>AL4</f>
        <v>0</v>
      </c>
      <c r="AM91" s="261"/>
      <c r="AN91" s="261"/>
      <c r="AO91" s="261"/>
      <c r="AP91" s="261"/>
      <c r="AQ91" s="261"/>
      <c r="AR91" s="261"/>
      <c r="AS91" s="261"/>
      <c r="AT91" s="8"/>
    </row>
    <row r="92" spans="2:46" ht="3.75" customHeight="1" x14ac:dyDescent="0.4"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</row>
    <row r="93" spans="2:46" ht="22.5" customHeight="1" x14ac:dyDescent="0.45">
      <c r="B93" s="238"/>
      <c r="C93" s="238"/>
      <c r="D93" s="238"/>
      <c r="E93" s="238"/>
      <c r="F93" s="239"/>
      <c r="G93" s="239"/>
      <c r="H93" s="239"/>
      <c r="I93" s="239"/>
      <c r="J93" s="239"/>
      <c r="K93" s="239"/>
      <c r="L93" s="239"/>
      <c r="M93" s="239"/>
      <c r="N93" s="239"/>
      <c r="O93" s="89"/>
      <c r="P93" s="89"/>
      <c r="Q93" s="89"/>
      <c r="R93" s="89"/>
      <c r="S93" s="89"/>
      <c r="T93" s="89"/>
      <c r="U93" s="89"/>
      <c r="V93" s="89"/>
      <c r="W93" s="89"/>
      <c r="X93" s="89"/>
      <c r="Y93" s="89"/>
      <c r="Z93" s="89"/>
      <c r="AA93" s="89"/>
      <c r="AB93" s="89"/>
      <c r="AC93" s="89"/>
      <c r="AD93" s="89"/>
      <c r="AE93" s="89"/>
      <c r="AF93" s="89"/>
      <c r="AG93" s="89"/>
      <c r="AH93" s="223" t="s">
        <v>49</v>
      </c>
      <c r="AI93" s="223"/>
      <c r="AJ93" s="223"/>
      <c r="AK93" s="223"/>
      <c r="AL93" s="262">
        <f>I8</f>
        <v>0</v>
      </c>
      <c r="AM93" s="262"/>
      <c r="AN93" s="262"/>
      <c r="AO93" s="262"/>
      <c r="AP93" s="262"/>
      <c r="AQ93" s="262"/>
      <c r="AR93" s="262"/>
      <c r="AS93" s="262"/>
      <c r="AT93" s="8"/>
    </row>
    <row r="94" spans="2:46" ht="30" customHeight="1" x14ac:dyDescent="0.45">
      <c r="B94" s="153" t="s">
        <v>141</v>
      </c>
      <c r="C94" s="105"/>
      <c r="D94" s="105"/>
      <c r="E94" s="105"/>
      <c r="F94" s="105"/>
      <c r="G94" s="105"/>
      <c r="H94" s="105"/>
      <c r="I94" s="105"/>
      <c r="J94" s="105"/>
      <c r="K94" s="105"/>
      <c r="L94" s="105"/>
      <c r="M94" s="105"/>
      <c r="N94" s="105"/>
      <c r="O94" s="105"/>
      <c r="P94" s="105"/>
      <c r="Q94" s="105"/>
      <c r="R94" s="105"/>
      <c r="S94" s="105"/>
      <c r="T94" s="105"/>
      <c r="U94" s="105"/>
      <c r="V94" s="105"/>
      <c r="W94" s="105"/>
      <c r="X94" s="105"/>
      <c r="Y94" s="105"/>
      <c r="Z94" s="105"/>
      <c r="AA94" s="105"/>
      <c r="AB94" s="105"/>
      <c r="AC94" s="105"/>
      <c r="AD94" s="105"/>
      <c r="AE94" s="105"/>
      <c r="AF94" s="105"/>
      <c r="AG94" s="105"/>
      <c r="AH94" s="89"/>
      <c r="AI94" s="25"/>
      <c r="AJ94" s="25"/>
      <c r="AK94" s="89"/>
      <c r="AL94" s="247"/>
      <c r="AM94" s="247"/>
      <c r="AN94" s="247"/>
      <c r="AO94" s="247"/>
      <c r="AP94" s="318"/>
      <c r="AQ94" s="318"/>
      <c r="AR94" s="318"/>
      <c r="AS94" s="318"/>
      <c r="AT94" s="31"/>
    </row>
    <row r="95" spans="2:46" ht="3.75" customHeight="1" x14ac:dyDescent="0.4">
      <c r="B95" s="159"/>
      <c r="C95" s="170"/>
      <c r="D95" s="170"/>
      <c r="E95" s="170"/>
      <c r="F95" s="170"/>
      <c r="G95" s="165"/>
      <c r="H95" s="165"/>
      <c r="I95" s="165"/>
      <c r="J95" s="165"/>
      <c r="K95" s="165"/>
      <c r="L95" s="165"/>
      <c r="M95" s="165"/>
      <c r="N95" s="165"/>
      <c r="O95" s="165"/>
      <c r="P95" s="165"/>
      <c r="Q95" s="165"/>
      <c r="R95" s="165"/>
      <c r="S95" s="165"/>
      <c r="T95" s="165"/>
      <c r="U95" s="165"/>
      <c r="V95" s="165"/>
      <c r="W95" s="165"/>
      <c r="X95" s="165"/>
      <c r="Y95" s="165"/>
      <c r="Z95" s="165"/>
      <c r="AA95" s="165"/>
      <c r="AB95" s="165"/>
      <c r="AC95" s="165"/>
      <c r="AD95" s="165"/>
      <c r="AE95" s="165"/>
      <c r="AF95" s="165"/>
      <c r="AG95" s="165"/>
      <c r="AH95" s="165"/>
      <c r="AI95" s="165"/>
      <c r="AJ95" s="165"/>
      <c r="AK95" s="165"/>
      <c r="AL95" s="165"/>
      <c r="AM95" s="165"/>
      <c r="AN95" s="165"/>
      <c r="AO95" s="165"/>
      <c r="AP95" s="165"/>
      <c r="AQ95" s="165"/>
      <c r="AR95" s="165"/>
      <c r="AS95" s="165"/>
      <c r="AT95" s="60"/>
    </row>
    <row r="96" spans="2:46" ht="22.5" customHeight="1" x14ac:dyDescent="0.4">
      <c r="B96" s="308" t="s">
        <v>129</v>
      </c>
      <c r="C96" s="308"/>
      <c r="D96" s="308"/>
      <c r="E96" s="308"/>
      <c r="F96" s="308"/>
      <c r="G96" s="308"/>
      <c r="H96" s="308"/>
      <c r="I96" s="308"/>
      <c r="J96" s="308"/>
      <c r="K96" s="308"/>
      <c r="L96" s="308"/>
      <c r="M96" s="308"/>
      <c r="N96" s="308"/>
      <c r="O96" s="308"/>
      <c r="P96" s="308"/>
      <c r="Q96" s="308"/>
      <c r="R96" s="308"/>
      <c r="S96" s="308"/>
      <c r="T96" s="308"/>
      <c r="U96" s="308"/>
      <c r="V96" s="308"/>
      <c r="W96" s="308"/>
      <c r="X96" s="308"/>
      <c r="Y96" s="308"/>
      <c r="Z96" s="308"/>
      <c r="AA96" s="308"/>
      <c r="AB96" s="308"/>
      <c r="AC96" s="308"/>
      <c r="AD96" s="308"/>
      <c r="AE96" s="308"/>
      <c r="AF96" s="308"/>
      <c r="AG96" s="308"/>
      <c r="AH96" s="308"/>
      <c r="AI96" s="308"/>
      <c r="AJ96" s="308"/>
      <c r="AK96" s="308"/>
      <c r="AL96" s="308"/>
      <c r="AM96" s="308"/>
      <c r="AN96" s="308"/>
      <c r="AO96" s="308"/>
      <c r="AP96" s="308"/>
      <c r="AQ96" s="308"/>
      <c r="AR96" s="308"/>
      <c r="AS96" s="308"/>
      <c r="AT96" s="60"/>
    </row>
    <row r="97" spans="1:46" ht="52.5" customHeight="1" x14ac:dyDescent="0.4">
      <c r="A97" s="89"/>
      <c r="B97" s="246" t="s">
        <v>142</v>
      </c>
      <c r="C97" s="246"/>
      <c r="D97" s="246"/>
      <c r="E97" s="246"/>
      <c r="F97" s="246"/>
      <c r="G97" s="246"/>
      <c r="H97" s="246"/>
      <c r="I97" s="246"/>
      <c r="J97" s="246"/>
      <c r="K97" s="246"/>
      <c r="L97" s="246"/>
      <c r="M97" s="246"/>
      <c r="N97" s="246"/>
      <c r="O97" s="246"/>
      <c r="P97" s="246"/>
      <c r="Q97" s="246"/>
      <c r="R97" s="246"/>
      <c r="S97" s="246"/>
      <c r="T97" s="246"/>
      <c r="U97" s="246"/>
      <c r="V97" s="246"/>
      <c r="W97" s="246"/>
      <c r="X97" s="246"/>
      <c r="Y97" s="246"/>
      <c r="Z97" s="246"/>
      <c r="AA97" s="246"/>
      <c r="AB97" s="246"/>
      <c r="AC97" s="246"/>
      <c r="AD97" s="246"/>
      <c r="AE97" s="246"/>
      <c r="AF97" s="246"/>
      <c r="AG97" s="246"/>
      <c r="AH97" s="246"/>
      <c r="AI97" s="246"/>
      <c r="AJ97" s="246"/>
      <c r="AK97" s="246"/>
      <c r="AL97" s="246"/>
      <c r="AM97" s="246"/>
      <c r="AN97" s="246"/>
      <c r="AO97" s="246"/>
      <c r="AP97" s="246"/>
      <c r="AQ97" s="246"/>
      <c r="AR97" s="246"/>
      <c r="AS97" s="246"/>
      <c r="AT97" s="60"/>
    </row>
    <row r="98" spans="1:46" ht="22.5" customHeight="1" x14ac:dyDescent="0.4">
      <c r="A98" s="89"/>
      <c r="B98" s="238"/>
      <c r="C98" s="238"/>
      <c r="D98" s="238"/>
      <c r="E98" s="238"/>
      <c r="F98" s="238"/>
      <c r="G98" s="238"/>
      <c r="H98" s="238"/>
      <c r="I98" s="238"/>
      <c r="J98" s="238"/>
      <c r="K98" s="238"/>
      <c r="L98" s="238"/>
      <c r="M98" s="238"/>
      <c r="N98" s="238"/>
      <c r="O98" s="238"/>
      <c r="P98" s="238"/>
      <c r="Q98" s="238"/>
      <c r="R98" s="238"/>
      <c r="S98" s="238"/>
      <c r="T98" s="238"/>
      <c r="U98" s="238"/>
      <c r="V98" s="238"/>
      <c r="W98" s="223" t="s">
        <v>131</v>
      </c>
      <c r="X98" s="223"/>
      <c r="Y98" s="223"/>
      <c r="Z98" s="223"/>
      <c r="AA98" s="223"/>
      <c r="AB98" s="223"/>
      <c r="AC98" s="309"/>
      <c r="AD98" s="309"/>
      <c r="AE98" s="309"/>
      <c r="AF98" s="309"/>
      <c r="AG98" s="309"/>
      <c r="AH98" s="309"/>
      <c r="AI98" s="309"/>
      <c r="AJ98" s="309"/>
      <c r="AK98" s="309"/>
      <c r="AL98" s="309"/>
      <c r="AM98" s="309"/>
      <c r="AN98" s="309"/>
      <c r="AO98" s="309"/>
      <c r="AP98" s="309"/>
      <c r="AQ98" s="309"/>
      <c r="AR98" s="309"/>
      <c r="AS98" s="309"/>
      <c r="AT98" s="60"/>
    </row>
    <row r="99" spans="1:46" ht="22.5" customHeight="1" x14ac:dyDescent="0.4">
      <c r="A99" s="89"/>
      <c r="B99" s="238"/>
      <c r="C99" s="238"/>
      <c r="D99" s="238"/>
      <c r="E99" s="238"/>
      <c r="F99" s="238"/>
      <c r="G99" s="238"/>
      <c r="H99" s="238"/>
      <c r="I99" s="238"/>
      <c r="J99" s="238"/>
      <c r="K99" s="238"/>
      <c r="L99" s="238"/>
      <c r="M99" s="238"/>
      <c r="N99" s="238"/>
      <c r="O99" s="238"/>
      <c r="P99" s="238"/>
      <c r="Q99" s="238"/>
      <c r="R99" s="238"/>
      <c r="S99" s="238"/>
      <c r="T99" s="238"/>
      <c r="U99" s="238"/>
      <c r="V99" s="238"/>
      <c r="W99" s="223" t="s">
        <v>133</v>
      </c>
      <c r="X99" s="223"/>
      <c r="Y99" s="223"/>
      <c r="Z99" s="223"/>
      <c r="AA99" s="223"/>
      <c r="AB99" s="223"/>
      <c r="AC99" s="312">
        <f>IF(AC98=suporte!B$32,suporte!A$32,IF(AC98=suporte!B$33,suporte!A$33,IF(AC98=suporte!B$34,suporte!A$34,0)))</f>
        <v>0</v>
      </c>
      <c r="AD99" s="312"/>
      <c r="AE99" s="312"/>
      <c r="AF99" s="312"/>
      <c r="AG99" s="312"/>
      <c r="AH99" s="312"/>
      <c r="AI99" s="312"/>
      <c r="AJ99" s="312"/>
      <c r="AK99" s="312"/>
      <c r="AL99" s="312"/>
      <c r="AM99" s="312"/>
      <c r="AN99" s="312"/>
      <c r="AO99" s="312"/>
      <c r="AP99" s="312"/>
      <c r="AQ99" s="312"/>
      <c r="AR99" s="312"/>
      <c r="AS99" s="312"/>
      <c r="AT99" s="60"/>
    </row>
    <row r="100" spans="1:46" ht="26.25" customHeight="1" x14ac:dyDescent="0.4">
      <c r="A100" s="89"/>
      <c r="B100" s="25" t="s">
        <v>134</v>
      </c>
      <c r="C100" s="61"/>
      <c r="D100" s="61"/>
      <c r="E100" s="61"/>
      <c r="F100" s="61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60"/>
    </row>
    <row r="101" spans="1:46" ht="3.75" customHeight="1" x14ac:dyDescent="0.4">
      <c r="A101" s="89"/>
      <c r="B101" s="25"/>
      <c r="C101" s="61"/>
      <c r="D101" s="61"/>
      <c r="E101" s="61"/>
      <c r="F101" s="61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18"/>
      <c r="AK101" s="18"/>
      <c r="AL101" s="18"/>
      <c r="AM101" s="18"/>
      <c r="AN101" s="18"/>
      <c r="AO101" s="18"/>
      <c r="AP101" s="18"/>
      <c r="AQ101" s="18"/>
      <c r="AR101" s="18"/>
      <c r="AS101" s="18"/>
      <c r="AT101" s="60"/>
    </row>
    <row r="102" spans="1:46" ht="63.75" customHeight="1" x14ac:dyDescent="0.4">
      <c r="A102" s="195"/>
      <c r="B102" s="305" t="str">
        <f>IF(AC98=suporte!B32,suporte!C40,IF(AC98=suporte!B33,suporte!C41,IF(AC98=suporte!B34,suporte!C42,"")))</f>
        <v/>
      </c>
      <c r="C102" s="305"/>
      <c r="D102" s="305"/>
      <c r="E102" s="305"/>
      <c r="F102" s="305"/>
      <c r="G102" s="305"/>
      <c r="H102" s="305"/>
      <c r="I102" s="305"/>
      <c r="J102" s="305"/>
      <c r="K102" s="305"/>
      <c r="L102" s="305"/>
      <c r="M102" s="305"/>
      <c r="N102" s="305"/>
      <c r="O102" s="305"/>
      <c r="P102" s="305"/>
      <c r="Q102" s="305"/>
      <c r="R102" s="305"/>
      <c r="S102" s="305"/>
      <c r="T102" s="305"/>
      <c r="U102" s="305"/>
      <c r="V102" s="305"/>
      <c r="W102" s="305"/>
      <c r="X102" s="305"/>
      <c r="Y102" s="305"/>
      <c r="Z102" s="305"/>
      <c r="AA102" s="305"/>
      <c r="AB102" s="305"/>
      <c r="AC102" s="305"/>
      <c r="AD102" s="305"/>
      <c r="AE102" s="305"/>
      <c r="AF102" s="305"/>
      <c r="AG102" s="305"/>
      <c r="AH102" s="305"/>
      <c r="AI102" s="305"/>
      <c r="AJ102" s="305"/>
      <c r="AK102" s="305"/>
      <c r="AL102" s="305"/>
      <c r="AM102" s="305"/>
      <c r="AN102" s="305"/>
      <c r="AO102" s="305"/>
      <c r="AP102" s="305"/>
      <c r="AQ102" s="305"/>
      <c r="AR102" s="305"/>
      <c r="AS102" s="305"/>
      <c r="AT102" s="60"/>
    </row>
    <row r="103" spans="1:46" ht="15" customHeight="1" x14ac:dyDescent="0.4">
      <c r="A103" s="89"/>
      <c r="B103" s="247" t="s">
        <v>138</v>
      </c>
      <c r="C103" s="247"/>
      <c r="D103" s="247"/>
      <c r="E103" s="247"/>
      <c r="F103" s="247"/>
      <c r="G103" s="247"/>
      <c r="H103" s="247"/>
      <c r="I103" s="247"/>
      <c r="J103" s="247"/>
      <c r="K103" s="247"/>
      <c r="L103" s="247"/>
      <c r="M103" s="247"/>
      <c r="N103" s="247"/>
      <c r="O103" s="247"/>
      <c r="P103" s="247"/>
      <c r="Q103" s="247"/>
      <c r="R103" s="247"/>
      <c r="S103" s="247"/>
      <c r="T103" s="247"/>
      <c r="U103" s="247"/>
      <c r="V103" s="247"/>
      <c r="W103" s="247"/>
      <c r="X103" s="247"/>
      <c r="Y103" s="247"/>
      <c r="Z103" s="247"/>
      <c r="AA103" s="247"/>
      <c r="AB103" s="247"/>
      <c r="AC103" s="247"/>
      <c r="AD103" s="247"/>
      <c r="AE103" s="247"/>
      <c r="AF103" s="247"/>
      <c r="AG103" s="247"/>
      <c r="AH103" s="247"/>
      <c r="AI103" s="247"/>
      <c r="AJ103" s="247"/>
      <c r="AK103" s="247"/>
      <c r="AL103" s="247"/>
      <c r="AM103" s="247"/>
      <c r="AN103" s="247"/>
      <c r="AO103" s="247"/>
      <c r="AP103" s="247"/>
      <c r="AQ103" s="247"/>
      <c r="AR103" s="247"/>
      <c r="AS103" s="247"/>
      <c r="AT103" s="60"/>
    </row>
    <row r="104" spans="1:46" ht="3.75" customHeight="1" x14ac:dyDescent="0.4">
      <c r="A104" s="89"/>
      <c r="B104" s="25"/>
      <c r="C104" s="61"/>
      <c r="D104" s="61"/>
      <c r="E104" s="61"/>
      <c r="F104" s="61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60"/>
    </row>
    <row r="105" spans="1:46" ht="22.5" customHeight="1" x14ac:dyDescent="0.4">
      <c r="A105" s="89"/>
      <c r="B105" s="308" t="s">
        <v>143</v>
      </c>
      <c r="C105" s="308"/>
      <c r="D105" s="308"/>
      <c r="E105" s="308"/>
      <c r="F105" s="308"/>
      <c r="G105" s="308"/>
      <c r="H105" s="308"/>
      <c r="I105" s="308"/>
      <c r="J105" s="308"/>
      <c r="K105" s="308"/>
      <c r="L105" s="308"/>
      <c r="M105" s="308"/>
      <c r="N105" s="308"/>
      <c r="O105" s="308"/>
      <c r="P105" s="308"/>
      <c r="Q105" s="308"/>
      <c r="R105" s="308"/>
      <c r="S105" s="308"/>
      <c r="T105" s="308"/>
      <c r="U105" s="308"/>
      <c r="V105" s="308"/>
      <c r="W105" s="308"/>
      <c r="X105" s="308"/>
      <c r="Y105" s="308"/>
      <c r="Z105" s="308"/>
      <c r="AA105" s="308"/>
      <c r="AB105" s="308"/>
      <c r="AC105" s="308"/>
      <c r="AD105" s="308"/>
      <c r="AE105" s="308"/>
      <c r="AF105" s="308"/>
      <c r="AG105" s="308"/>
      <c r="AH105" s="308"/>
      <c r="AI105" s="308"/>
      <c r="AJ105" s="308"/>
      <c r="AK105" s="308"/>
      <c r="AL105" s="308"/>
      <c r="AM105" s="308"/>
      <c r="AN105" s="308"/>
      <c r="AO105" s="308"/>
      <c r="AP105" s="308"/>
      <c r="AQ105" s="308"/>
      <c r="AR105" s="308"/>
      <c r="AS105" s="308"/>
      <c r="AT105" s="60"/>
    </row>
    <row r="106" spans="1:46" s="107" customFormat="1" ht="30" customHeight="1" x14ac:dyDescent="0.3">
      <c r="A106" s="190"/>
      <c r="B106" s="246" t="s">
        <v>144</v>
      </c>
      <c r="C106" s="246"/>
      <c r="D106" s="246"/>
      <c r="E106" s="246"/>
      <c r="F106" s="246"/>
      <c r="G106" s="246"/>
      <c r="H106" s="246"/>
      <c r="I106" s="246"/>
      <c r="J106" s="246"/>
      <c r="K106" s="246"/>
      <c r="L106" s="246"/>
      <c r="M106" s="246"/>
      <c r="N106" s="246"/>
      <c r="O106" s="246"/>
      <c r="P106" s="246"/>
      <c r="Q106" s="246"/>
      <c r="R106" s="246"/>
      <c r="S106" s="246"/>
      <c r="T106" s="246"/>
      <c r="U106" s="246"/>
      <c r="V106" s="246"/>
      <c r="W106" s="246"/>
      <c r="X106" s="246"/>
      <c r="Y106" s="246"/>
      <c r="Z106" s="246"/>
      <c r="AA106" s="246"/>
      <c r="AB106" s="246"/>
      <c r="AC106" s="246"/>
      <c r="AD106" s="246"/>
      <c r="AE106" s="246"/>
      <c r="AF106" s="246"/>
      <c r="AG106" s="246"/>
      <c r="AH106" s="246"/>
      <c r="AI106" s="246"/>
      <c r="AJ106" s="246"/>
      <c r="AK106" s="246"/>
      <c r="AL106" s="246"/>
      <c r="AM106" s="246"/>
      <c r="AN106" s="246"/>
      <c r="AO106" s="246"/>
      <c r="AP106" s="246"/>
      <c r="AQ106" s="246"/>
      <c r="AR106" s="246"/>
      <c r="AS106" s="246"/>
      <c r="AT106" s="60"/>
    </row>
    <row r="107" spans="1:46" ht="22.5" customHeight="1" x14ac:dyDescent="0.4">
      <c r="A107" s="89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23" t="s">
        <v>131</v>
      </c>
      <c r="X107" s="223"/>
      <c r="Y107" s="223"/>
      <c r="Z107" s="223"/>
      <c r="AA107" s="223"/>
      <c r="AB107" s="223"/>
      <c r="AC107" s="309"/>
      <c r="AD107" s="309"/>
      <c r="AE107" s="309"/>
      <c r="AF107" s="309"/>
      <c r="AG107" s="309"/>
      <c r="AH107" s="309"/>
      <c r="AI107" s="309"/>
      <c r="AJ107" s="309"/>
      <c r="AK107" s="309"/>
      <c r="AL107" s="309"/>
      <c r="AM107" s="309"/>
      <c r="AN107" s="309"/>
      <c r="AO107" s="309"/>
      <c r="AP107" s="309"/>
      <c r="AQ107" s="309"/>
      <c r="AR107" s="309"/>
      <c r="AS107" s="309"/>
      <c r="AT107" s="60"/>
    </row>
    <row r="108" spans="1:46" ht="22.5" customHeight="1" x14ac:dyDescent="0.4">
      <c r="A108" s="89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23" t="s">
        <v>133</v>
      </c>
      <c r="X108" s="223"/>
      <c r="Y108" s="223"/>
      <c r="Z108" s="223"/>
      <c r="AA108" s="223"/>
      <c r="AB108" s="223"/>
      <c r="AC108" s="312">
        <f>IF(AC107=suporte!B$32,suporte!A$32,IF(AC107=suporte!B$33,suporte!A$33,IF(AC107=suporte!B$34,suporte!A$34,0)))</f>
        <v>0</v>
      </c>
      <c r="AD108" s="312"/>
      <c r="AE108" s="312"/>
      <c r="AF108" s="312"/>
      <c r="AG108" s="312"/>
      <c r="AH108" s="312"/>
      <c r="AI108" s="312"/>
      <c r="AJ108" s="312"/>
      <c r="AK108" s="312"/>
      <c r="AL108" s="312"/>
      <c r="AM108" s="312"/>
      <c r="AN108" s="312"/>
      <c r="AO108" s="312"/>
      <c r="AP108" s="312"/>
      <c r="AQ108" s="312"/>
      <c r="AR108" s="312"/>
      <c r="AS108" s="312"/>
      <c r="AT108" s="60"/>
    </row>
    <row r="109" spans="1:46" ht="22.5" customHeight="1" x14ac:dyDescent="0.4">
      <c r="A109" s="89"/>
      <c r="B109" s="25" t="s">
        <v>134</v>
      </c>
      <c r="C109" s="61"/>
      <c r="D109" s="61"/>
      <c r="E109" s="61"/>
      <c r="F109" s="61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60"/>
    </row>
    <row r="110" spans="1:46" ht="7.5" customHeight="1" x14ac:dyDescent="0.4">
      <c r="A110" s="89"/>
      <c r="B110" s="25"/>
      <c r="C110" s="61"/>
      <c r="D110" s="61"/>
      <c r="E110" s="61"/>
      <c r="F110" s="61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  <c r="AS110" s="18"/>
      <c r="AT110" s="60"/>
    </row>
    <row r="111" spans="1:46" ht="63.75" customHeight="1" x14ac:dyDescent="0.4">
      <c r="A111" s="89"/>
      <c r="B111" s="305" t="str">
        <f>IF(AC107=suporte!B32,suporte!C44,IF(AC107=suporte!B33,suporte!C45,IF(AC107=suporte!B34,suporte!C46,"")))</f>
        <v/>
      </c>
      <c r="C111" s="305"/>
      <c r="D111" s="305"/>
      <c r="E111" s="305"/>
      <c r="F111" s="305"/>
      <c r="G111" s="305"/>
      <c r="H111" s="305"/>
      <c r="I111" s="305"/>
      <c r="J111" s="305"/>
      <c r="K111" s="305"/>
      <c r="L111" s="305"/>
      <c r="M111" s="305"/>
      <c r="N111" s="305"/>
      <c r="O111" s="305"/>
      <c r="P111" s="305"/>
      <c r="Q111" s="305"/>
      <c r="R111" s="305"/>
      <c r="S111" s="305"/>
      <c r="T111" s="305"/>
      <c r="U111" s="305"/>
      <c r="V111" s="305"/>
      <c r="W111" s="305"/>
      <c r="X111" s="305"/>
      <c r="Y111" s="305"/>
      <c r="Z111" s="305"/>
      <c r="AA111" s="305"/>
      <c r="AB111" s="305"/>
      <c r="AC111" s="305"/>
      <c r="AD111" s="305"/>
      <c r="AE111" s="305"/>
      <c r="AF111" s="305"/>
      <c r="AG111" s="305"/>
      <c r="AH111" s="305"/>
      <c r="AI111" s="305"/>
      <c r="AJ111" s="305"/>
      <c r="AK111" s="305"/>
      <c r="AL111" s="305"/>
      <c r="AM111" s="305"/>
      <c r="AN111" s="305"/>
      <c r="AO111" s="305"/>
      <c r="AP111" s="305"/>
      <c r="AQ111" s="305"/>
      <c r="AR111" s="305"/>
      <c r="AS111" s="305"/>
      <c r="AT111" s="60"/>
    </row>
    <row r="112" spans="1:46" ht="15" customHeight="1" x14ac:dyDescent="0.4">
      <c r="A112" s="89"/>
      <c r="B112" s="247" t="s">
        <v>138</v>
      </c>
      <c r="C112" s="247"/>
      <c r="D112" s="247"/>
      <c r="E112" s="247"/>
      <c r="F112" s="247"/>
      <c r="G112" s="247"/>
      <c r="H112" s="247"/>
      <c r="I112" s="247"/>
      <c r="J112" s="247"/>
      <c r="K112" s="247"/>
      <c r="L112" s="247"/>
      <c r="M112" s="247"/>
      <c r="N112" s="247"/>
      <c r="O112" s="247"/>
      <c r="P112" s="247"/>
      <c r="Q112" s="247"/>
      <c r="R112" s="247"/>
      <c r="S112" s="247"/>
      <c r="T112" s="247"/>
      <c r="U112" s="247"/>
      <c r="V112" s="247"/>
      <c r="W112" s="247"/>
      <c r="X112" s="247"/>
      <c r="Y112" s="247"/>
      <c r="Z112" s="247"/>
      <c r="AA112" s="247"/>
      <c r="AB112" s="247"/>
      <c r="AC112" s="247"/>
      <c r="AD112" s="247"/>
      <c r="AE112" s="247"/>
      <c r="AF112" s="247"/>
      <c r="AG112" s="247"/>
      <c r="AH112" s="247"/>
      <c r="AI112" s="247"/>
      <c r="AJ112" s="247"/>
      <c r="AK112" s="247"/>
      <c r="AL112" s="247"/>
      <c r="AM112" s="247"/>
      <c r="AN112" s="247"/>
      <c r="AO112" s="247"/>
      <c r="AP112" s="247"/>
      <c r="AQ112" s="247"/>
      <c r="AR112" s="247"/>
      <c r="AS112" s="247"/>
      <c r="AT112" s="60"/>
    </row>
    <row r="113" spans="2:46" ht="3.75" customHeight="1" x14ac:dyDescent="0.4">
      <c r="B113" s="25"/>
      <c r="C113" s="61"/>
      <c r="D113" s="61"/>
      <c r="E113" s="61"/>
      <c r="F113" s="61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60"/>
    </row>
    <row r="114" spans="2:46" ht="22.5" customHeight="1" x14ac:dyDescent="0.4">
      <c r="B114" s="308" t="s">
        <v>145</v>
      </c>
      <c r="C114" s="308"/>
      <c r="D114" s="308"/>
      <c r="E114" s="308"/>
      <c r="F114" s="308"/>
      <c r="G114" s="308"/>
      <c r="H114" s="308"/>
      <c r="I114" s="308"/>
      <c r="J114" s="308"/>
      <c r="K114" s="308"/>
      <c r="L114" s="308"/>
      <c r="M114" s="308"/>
      <c r="N114" s="308"/>
      <c r="O114" s="308"/>
      <c r="P114" s="308"/>
      <c r="Q114" s="308"/>
      <c r="R114" s="308"/>
      <c r="S114" s="308"/>
      <c r="T114" s="308"/>
      <c r="U114" s="308"/>
      <c r="V114" s="308"/>
      <c r="W114" s="308"/>
      <c r="X114" s="308"/>
      <c r="Y114" s="308"/>
      <c r="Z114" s="308"/>
      <c r="AA114" s="308"/>
      <c r="AB114" s="308"/>
      <c r="AC114" s="308"/>
      <c r="AD114" s="308"/>
      <c r="AE114" s="308"/>
      <c r="AF114" s="308"/>
      <c r="AG114" s="308"/>
      <c r="AH114" s="308"/>
      <c r="AI114" s="308"/>
      <c r="AJ114" s="308"/>
      <c r="AK114" s="308"/>
      <c r="AL114" s="308"/>
      <c r="AM114" s="308"/>
      <c r="AN114" s="308"/>
      <c r="AO114" s="308"/>
      <c r="AP114" s="308"/>
      <c r="AQ114" s="308"/>
      <c r="AR114" s="308"/>
      <c r="AS114" s="308"/>
      <c r="AT114" s="60"/>
    </row>
    <row r="115" spans="2:46" ht="30" customHeight="1" x14ac:dyDescent="0.4">
      <c r="B115" s="246" t="s">
        <v>146</v>
      </c>
      <c r="C115" s="246"/>
      <c r="D115" s="246"/>
      <c r="E115" s="246"/>
      <c r="F115" s="246"/>
      <c r="G115" s="246"/>
      <c r="H115" s="246"/>
      <c r="I115" s="246"/>
      <c r="J115" s="246"/>
      <c r="K115" s="246"/>
      <c r="L115" s="246"/>
      <c r="M115" s="246"/>
      <c r="N115" s="246"/>
      <c r="O115" s="246"/>
      <c r="P115" s="246"/>
      <c r="Q115" s="246"/>
      <c r="R115" s="246"/>
      <c r="S115" s="246"/>
      <c r="T115" s="246"/>
      <c r="U115" s="246"/>
      <c r="V115" s="246"/>
      <c r="W115" s="246"/>
      <c r="X115" s="246"/>
      <c r="Y115" s="246"/>
      <c r="Z115" s="246"/>
      <c r="AA115" s="246"/>
      <c r="AB115" s="246"/>
      <c r="AC115" s="246"/>
      <c r="AD115" s="246"/>
      <c r="AE115" s="246"/>
      <c r="AF115" s="246"/>
      <c r="AG115" s="246"/>
      <c r="AH115" s="246"/>
      <c r="AI115" s="246"/>
      <c r="AJ115" s="246"/>
      <c r="AK115" s="246"/>
      <c r="AL115" s="246"/>
      <c r="AM115" s="246"/>
      <c r="AN115" s="246"/>
      <c r="AO115" s="246"/>
      <c r="AP115" s="246"/>
      <c r="AQ115" s="246"/>
      <c r="AR115" s="246"/>
      <c r="AS115" s="246"/>
      <c r="AT115" s="60"/>
    </row>
    <row r="116" spans="2:46" ht="22.5" customHeight="1" x14ac:dyDescent="0.4"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54" t="s">
        <v>131</v>
      </c>
      <c r="X116" s="54"/>
      <c r="Y116" s="54"/>
      <c r="Z116" s="54"/>
      <c r="AA116" s="54"/>
      <c r="AB116" s="54"/>
      <c r="AC116" s="309"/>
      <c r="AD116" s="309"/>
      <c r="AE116" s="309"/>
      <c r="AF116" s="309"/>
      <c r="AG116" s="309"/>
      <c r="AH116" s="309"/>
      <c r="AI116" s="309"/>
      <c r="AJ116" s="309"/>
      <c r="AK116" s="309"/>
      <c r="AL116" s="309"/>
      <c r="AM116" s="309"/>
      <c r="AN116" s="309"/>
      <c r="AO116" s="309"/>
      <c r="AP116" s="309"/>
      <c r="AQ116" s="309"/>
      <c r="AR116" s="309"/>
      <c r="AS116" s="309"/>
      <c r="AT116" s="60"/>
    </row>
    <row r="117" spans="2:46" ht="22.5" customHeight="1" x14ac:dyDescent="0.4"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23" t="s">
        <v>133</v>
      </c>
      <c r="X117" s="223"/>
      <c r="Y117" s="223"/>
      <c r="Z117" s="223"/>
      <c r="AA117" s="223"/>
      <c r="AB117" s="223"/>
      <c r="AC117" s="312">
        <f>IF(AC116=suporte!B48,suporte!A48,IF(AC116=suporte!B49,suporte!A49,0))</f>
        <v>0</v>
      </c>
      <c r="AD117" s="312"/>
      <c r="AE117" s="312"/>
      <c r="AF117" s="312"/>
      <c r="AG117" s="312"/>
      <c r="AH117" s="312"/>
      <c r="AI117" s="312"/>
      <c r="AJ117" s="312"/>
      <c r="AK117" s="312"/>
      <c r="AL117" s="312"/>
      <c r="AM117" s="312"/>
      <c r="AN117" s="312"/>
      <c r="AO117" s="312"/>
      <c r="AP117" s="312"/>
      <c r="AQ117" s="312"/>
      <c r="AR117" s="312"/>
      <c r="AS117" s="312"/>
      <c r="AT117" s="60"/>
    </row>
    <row r="118" spans="2:46" ht="22.5" customHeight="1" x14ac:dyDescent="0.4">
      <c r="B118" s="25" t="s">
        <v>134</v>
      </c>
      <c r="C118" s="61"/>
      <c r="D118" s="61"/>
      <c r="E118" s="61"/>
      <c r="F118" s="61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  <c r="AS118" s="18"/>
      <c r="AT118" s="60"/>
    </row>
    <row r="119" spans="2:46" ht="63.75" customHeight="1" x14ac:dyDescent="0.4">
      <c r="B119" s="305" t="str">
        <f>IF(AC116=suporte!B48,suporte!C48,IF(AC116=suporte!B49,suporte!C49,""))</f>
        <v/>
      </c>
      <c r="C119" s="305"/>
      <c r="D119" s="305"/>
      <c r="E119" s="305"/>
      <c r="F119" s="305"/>
      <c r="G119" s="305"/>
      <c r="H119" s="305"/>
      <c r="I119" s="305"/>
      <c r="J119" s="305"/>
      <c r="K119" s="305"/>
      <c r="L119" s="305"/>
      <c r="M119" s="305"/>
      <c r="N119" s="305"/>
      <c r="O119" s="305"/>
      <c r="P119" s="305"/>
      <c r="Q119" s="305"/>
      <c r="R119" s="305"/>
      <c r="S119" s="305"/>
      <c r="T119" s="305"/>
      <c r="U119" s="305"/>
      <c r="V119" s="305"/>
      <c r="W119" s="305"/>
      <c r="X119" s="305"/>
      <c r="Y119" s="305"/>
      <c r="Z119" s="305"/>
      <c r="AA119" s="305"/>
      <c r="AB119" s="305"/>
      <c r="AC119" s="305"/>
      <c r="AD119" s="305"/>
      <c r="AE119" s="305"/>
      <c r="AF119" s="305"/>
      <c r="AG119" s="305"/>
      <c r="AH119" s="305"/>
      <c r="AI119" s="305"/>
      <c r="AJ119" s="305"/>
      <c r="AK119" s="305"/>
      <c r="AL119" s="305"/>
      <c r="AM119" s="305"/>
      <c r="AN119" s="305"/>
      <c r="AO119" s="305"/>
      <c r="AP119" s="305"/>
      <c r="AQ119" s="305"/>
      <c r="AR119" s="305"/>
      <c r="AS119" s="305"/>
      <c r="AT119" s="60"/>
    </row>
    <row r="120" spans="2:46" ht="15" customHeight="1" x14ac:dyDescent="0.4">
      <c r="B120" s="247" t="s">
        <v>148</v>
      </c>
      <c r="C120" s="247"/>
      <c r="D120" s="247"/>
      <c r="E120" s="247"/>
      <c r="F120" s="247"/>
      <c r="G120" s="247"/>
      <c r="H120" s="247"/>
      <c r="I120" s="247"/>
      <c r="J120" s="247"/>
      <c r="K120" s="247"/>
      <c r="L120" s="247"/>
      <c r="M120" s="247"/>
      <c r="N120" s="247"/>
      <c r="O120" s="247"/>
      <c r="P120" s="247"/>
      <c r="Q120" s="247"/>
      <c r="R120" s="247"/>
      <c r="S120" s="247"/>
      <c r="T120" s="247"/>
      <c r="U120" s="247"/>
      <c r="V120" s="247"/>
      <c r="W120" s="247"/>
      <c r="X120" s="247"/>
      <c r="Y120" s="247"/>
      <c r="Z120" s="247"/>
      <c r="AA120" s="247"/>
      <c r="AB120" s="247"/>
      <c r="AC120" s="247"/>
      <c r="AD120" s="247"/>
      <c r="AE120" s="247"/>
      <c r="AF120" s="247"/>
      <c r="AG120" s="247"/>
      <c r="AH120" s="247"/>
      <c r="AI120" s="247"/>
      <c r="AJ120" s="247"/>
      <c r="AK120" s="247"/>
      <c r="AL120" s="247"/>
      <c r="AM120" s="247"/>
      <c r="AN120" s="247"/>
      <c r="AO120" s="247"/>
      <c r="AP120" s="247"/>
      <c r="AQ120" s="247"/>
      <c r="AR120" s="247"/>
      <c r="AS120" s="247"/>
      <c r="AT120" s="60"/>
    </row>
    <row r="121" spans="2:46" ht="3.75" customHeight="1" x14ac:dyDescent="0.4">
      <c r="B121" s="25"/>
      <c r="C121" s="61"/>
      <c r="D121" s="61"/>
      <c r="E121" s="61"/>
      <c r="F121" s="61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8"/>
      <c r="AM121" s="18"/>
      <c r="AN121" s="18"/>
      <c r="AO121" s="18"/>
      <c r="AP121" s="18"/>
      <c r="AQ121" s="18"/>
      <c r="AR121" s="18"/>
      <c r="AS121" s="18"/>
      <c r="AT121" s="60"/>
    </row>
    <row r="122" spans="2:46" ht="22.5" customHeight="1" x14ac:dyDescent="0.4">
      <c r="B122" s="308" t="s">
        <v>149</v>
      </c>
      <c r="C122" s="308"/>
      <c r="D122" s="308"/>
      <c r="E122" s="308"/>
      <c r="F122" s="308"/>
      <c r="G122" s="308"/>
      <c r="H122" s="308"/>
      <c r="I122" s="308"/>
      <c r="J122" s="308"/>
      <c r="K122" s="308"/>
      <c r="L122" s="308"/>
      <c r="M122" s="308"/>
      <c r="N122" s="308"/>
      <c r="O122" s="308"/>
      <c r="P122" s="308"/>
      <c r="Q122" s="308"/>
      <c r="R122" s="308"/>
      <c r="S122" s="308"/>
      <c r="T122" s="308"/>
      <c r="U122" s="308"/>
      <c r="V122" s="308"/>
      <c r="W122" s="308"/>
      <c r="X122" s="308"/>
      <c r="Y122" s="308"/>
      <c r="Z122" s="308"/>
      <c r="AA122" s="308"/>
      <c r="AB122" s="308"/>
      <c r="AC122" s="308"/>
      <c r="AD122" s="308"/>
      <c r="AE122" s="308"/>
      <c r="AF122" s="308"/>
      <c r="AG122" s="308"/>
      <c r="AH122" s="308"/>
      <c r="AI122" s="308"/>
      <c r="AJ122" s="308"/>
      <c r="AK122" s="308"/>
      <c r="AL122" s="308"/>
      <c r="AM122" s="308"/>
      <c r="AN122" s="308"/>
      <c r="AO122" s="308"/>
      <c r="AP122" s="308"/>
      <c r="AQ122" s="308"/>
      <c r="AR122" s="308"/>
      <c r="AS122" s="308"/>
      <c r="AT122" s="60"/>
    </row>
    <row r="123" spans="2:46" ht="30" customHeight="1" x14ac:dyDescent="0.4">
      <c r="B123" s="246" t="s">
        <v>150</v>
      </c>
      <c r="C123" s="246"/>
      <c r="D123" s="246"/>
      <c r="E123" s="246"/>
      <c r="F123" s="246"/>
      <c r="G123" s="246"/>
      <c r="H123" s="246"/>
      <c r="I123" s="246"/>
      <c r="J123" s="246"/>
      <c r="K123" s="246"/>
      <c r="L123" s="246"/>
      <c r="M123" s="246"/>
      <c r="N123" s="246"/>
      <c r="O123" s="246"/>
      <c r="P123" s="246"/>
      <c r="Q123" s="246"/>
      <c r="R123" s="246"/>
      <c r="S123" s="246"/>
      <c r="T123" s="246"/>
      <c r="U123" s="246"/>
      <c r="V123" s="246"/>
      <c r="W123" s="246"/>
      <c r="X123" s="246"/>
      <c r="Y123" s="246"/>
      <c r="Z123" s="246"/>
      <c r="AA123" s="246"/>
      <c r="AB123" s="246"/>
      <c r="AC123" s="246"/>
      <c r="AD123" s="246"/>
      <c r="AE123" s="246"/>
      <c r="AF123" s="246"/>
      <c r="AG123" s="246"/>
      <c r="AH123" s="246"/>
      <c r="AI123" s="246"/>
      <c r="AJ123" s="246"/>
      <c r="AK123" s="246"/>
      <c r="AL123" s="246"/>
      <c r="AM123" s="246"/>
      <c r="AN123" s="246"/>
      <c r="AO123" s="246"/>
      <c r="AP123" s="246"/>
      <c r="AQ123" s="246"/>
      <c r="AR123" s="246"/>
      <c r="AS123" s="246"/>
      <c r="AT123" s="60"/>
    </row>
    <row r="124" spans="2:46" ht="22.5" customHeight="1" x14ac:dyDescent="0.4"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89"/>
      <c r="V124" s="25"/>
      <c r="W124" s="223" t="s">
        <v>131</v>
      </c>
      <c r="X124" s="223"/>
      <c r="Y124" s="223"/>
      <c r="Z124" s="223"/>
      <c r="AA124" s="223"/>
      <c r="AB124" s="223"/>
      <c r="AC124" s="309"/>
      <c r="AD124" s="309"/>
      <c r="AE124" s="309"/>
      <c r="AF124" s="309"/>
      <c r="AG124" s="309"/>
      <c r="AH124" s="309"/>
      <c r="AI124" s="309"/>
      <c r="AJ124" s="309"/>
      <c r="AK124" s="309"/>
      <c r="AL124" s="309"/>
      <c r="AM124" s="309"/>
      <c r="AN124" s="309"/>
      <c r="AO124" s="309"/>
      <c r="AP124" s="309"/>
      <c r="AQ124" s="309"/>
      <c r="AR124" s="309"/>
      <c r="AS124" s="309"/>
      <c r="AT124" s="60"/>
    </row>
    <row r="125" spans="2:46" ht="22.5" customHeight="1" x14ac:dyDescent="0.4"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310" t="s">
        <v>133</v>
      </c>
      <c r="X125" s="310"/>
      <c r="Y125" s="310"/>
      <c r="Z125" s="310"/>
      <c r="AA125" s="310"/>
      <c r="AB125" s="310"/>
      <c r="AC125" s="311">
        <f>IF(AC124=suporte!B48,suporte!A48,IF(AC124=suporte!B49,suporte!A49,0))</f>
        <v>0</v>
      </c>
      <c r="AD125" s="311"/>
      <c r="AE125" s="311"/>
      <c r="AF125" s="311"/>
      <c r="AG125" s="311"/>
      <c r="AH125" s="311"/>
      <c r="AI125" s="311"/>
      <c r="AJ125" s="311"/>
      <c r="AK125" s="311"/>
      <c r="AL125" s="311"/>
      <c r="AM125" s="311"/>
      <c r="AN125" s="311"/>
      <c r="AO125" s="311"/>
      <c r="AP125" s="311"/>
      <c r="AQ125" s="311"/>
      <c r="AR125" s="311"/>
      <c r="AS125" s="311"/>
      <c r="AT125" s="60"/>
    </row>
    <row r="126" spans="2:46" ht="22.5" customHeight="1" x14ac:dyDescent="0.4">
      <c r="B126" s="25" t="s">
        <v>134</v>
      </c>
      <c r="C126" s="61"/>
      <c r="D126" s="61"/>
      <c r="E126" s="61"/>
      <c r="F126" s="61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18"/>
      <c r="AG126" s="18"/>
      <c r="AH126" s="18"/>
      <c r="AI126" s="18"/>
      <c r="AJ126" s="18"/>
      <c r="AK126" s="18"/>
      <c r="AL126" s="18"/>
      <c r="AM126" s="18"/>
      <c r="AN126" s="18"/>
      <c r="AO126" s="18"/>
      <c r="AP126" s="18"/>
      <c r="AQ126" s="18"/>
      <c r="AR126" s="18"/>
      <c r="AS126" s="18"/>
      <c r="AT126" s="60"/>
    </row>
    <row r="127" spans="2:46" ht="63.75" customHeight="1" x14ac:dyDescent="0.4">
      <c r="B127" s="305" t="str">
        <f>IF(AC124=suporte!B48,suporte!C50,IF(AC124=suporte!B49,suporte!C51,""))</f>
        <v/>
      </c>
      <c r="C127" s="305"/>
      <c r="D127" s="305"/>
      <c r="E127" s="305"/>
      <c r="F127" s="305"/>
      <c r="G127" s="305"/>
      <c r="H127" s="305"/>
      <c r="I127" s="305"/>
      <c r="J127" s="305"/>
      <c r="K127" s="305"/>
      <c r="L127" s="305"/>
      <c r="M127" s="305"/>
      <c r="N127" s="305"/>
      <c r="O127" s="305"/>
      <c r="P127" s="305"/>
      <c r="Q127" s="305"/>
      <c r="R127" s="305"/>
      <c r="S127" s="305"/>
      <c r="T127" s="305"/>
      <c r="U127" s="305"/>
      <c r="V127" s="305"/>
      <c r="W127" s="305"/>
      <c r="X127" s="305"/>
      <c r="Y127" s="305"/>
      <c r="Z127" s="305"/>
      <c r="AA127" s="305"/>
      <c r="AB127" s="305"/>
      <c r="AC127" s="305"/>
      <c r="AD127" s="305"/>
      <c r="AE127" s="305"/>
      <c r="AF127" s="305"/>
      <c r="AG127" s="305"/>
      <c r="AH127" s="305"/>
      <c r="AI127" s="305"/>
      <c r="AJ127" s="305"/>
      <c r="AK127" s="305"/>
      <c r="AL127" s="305"/>
      <c r="AM127" s="305"/>
      <c r="AN127" s="305"/>
      <c r="AO127" s="305"/>
      <c r="AP127" s="305"/>
      <c r="AQ127" s="305"/>
      <c r="AR127" s="305"/>
      <c r="AS127" s="305"/>
      <c r="AT127" s="60"/>
    </row>
    <row r="128" spans="2:46" ht="15" customHeight="1" x14ac:dyDescent="0.4">
      <c r="B128" s="247" t="s">
        <v>148</v>
      </c>
      <c r="C128" s="247"/>
      <c r="D128" s="247"/>
      <c r="E128" s="247"/>
      <c r="F128" s="247"/>
      <c r="G128" s="247"/>
      <c r="H128" s="247"/>
      <c r="I128" s="247"/>
      <c r="J128" s="247"/>
      <c r="K128" s="247"/>
      <c r="L128" s="247"/>
      <c r="M128" s="247"/>
      <c r="N128" s="247"/>
      <c r="O128" s="247"/>
      <c r="P128" s="247"/>
      <c r="Q128" s="247"/>
      <c r="R128" s="247"/>
      <c r="S128" s="247"/>
      <c r="T128" s="247"/>
      <c r="U128" s="247"/>
      <c r="V128" s="247"/>
      <c r="W128" s="247"/>
      <c r="X128" s="247"/>
      <c r="Y128" s="247"/>
      <c r="Z128" s="247"/>
      <c r="AA128" s="247"/>
      <c r="AB128" s="247"/>
      <c r="AC128" s="247"/>
      <c r="AD128" s="247"/>
      <c r="AE128" s="247"/>
      <c r="AF128" s="247"/>
      <c r="AG128" s="247"/>
      <c r="AH128" s="247"/>
      <c r="AI128" s="247"/>
      <c r="AJ128" s="247"/>
      <c r="AK128" s="247"/>
      <c r="AL128" s="247"/>
      <c r="AM128" s="247"/>
      <c r="AN128" s="247"/>
      <c r="AO128" s="247"/>
      <c r="AP128" s="247"/>
      <c r="AQ128" s="247"/>
      <c r="AR128" s="247"/>
      <c r="AS128" s="247"/>
      <c r="AT128" s="60"/>
    </row>
    <row r="129" spans="2:48" ht="3.75" customHeight="1" x14ac:dyDescent="0.4">
      <c r="B129" s="25"/>
      <c r="C129" s="61"/>
      <c r="D129" s="61"/>
      <c r="E129" s="61"/>
      <c r="F129" s="61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18"/>
      <c r="AH129" s="18"/>
      <c r="AI129" s="18"/>
      <c r="AJ129" s="18"/>
      <c r="AK129" s="18"/>
      <c r="AL129" s="18"/>
      <c r="AM129" s="18"/>
      <c r="AN129" s="18"/>
      <c r="AO129" s="18"/>
      <c r="AP129" s="18"/>
      <c r="AQ129" s="18"/>
      <c r="AR129" s="18"/>
      <c r="AS129" s="18"/>
      <c r="AT129" s="60"/>
      <c r="AU129" s="89"/>
    </row>
    <row r="130" spans="2:48" ht="37.5" customHeight="1" x14ac:dyDescent="0.4">
      <c r="B130" s="226"/>
      <c r="C130" s="226"/>
      <c r="D130" s="226"/>
      <c r="E130" s="226"/>
      <c r="F130" s="226"/>
      <c r="G130" s="226"/>
      <c r="H130" s="226"/>
      <c r="I130" s="226"/>
      <c r="J130" s="226"/>
      <c r="K130" s="226"/>
      <c r="L130" s="226"/>
      <c r="M130" s="226"/>
      <c r="N130" s="226"/>
      <c r="O130" s="226"/>
      <c r="P130" s="226"/>
      <c r="Q130" s="226"/>
      <c r="R130" s="226"/>
      <c r="S130" s="226"/>
      <c r="T130" s="226"/>
      <c r="U130" s="226"/>
      <c r="V130" s="226"/>
      <c r="W130" s="226"/>
      <c r="X130" s="226"/>
      <c r="Y130" s="226"/>
      <c r="Z130" s="226"/>
      <c r="AA130" s="226"/>
      <c r="AB130" s="226"/>
      <c r="AC130" s="226"/>
      <c r="AD130" s="226"/>
      <c r="AE130" s="226"/>
      <c r="AF130" s="226"/>
      <c r="AG130" s="226"/>
      <c r="AH130" s="226"/>
      <c r="AI130" s="226"/>
      <c r="AJ130" s="226"/>
      <c r="AK130" s="226"/>
      <c r="AL130" s="226"/>
      <c r="AM130" s="226"/>
      <c r="AN130" s="226"/>
      <c r="AO130" s="226"/>
      <c r="AP130" s="226"/>
      <c r="AQ130" s="226"/>
      <c r="AR130" s="226"/>
      <c r="AS130" s="226"/>
      <c r="AT130" s="89"/>
      <c r="AU130" s="89"/>
    </row>
    <row r="131" spans="2:48" ht="11.25" customHeight="1" x14ac:dyDescent="0.4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89"/>
      <c r="AU131" s="89"/>
    </row>
    <row r="132" spans="2:48" ht="15" customHeight="1" x14ac:dyDescent="0.4">
      <c r="B132" s="89"/>
      <c r="C132" s="89"/>
      <c r="D132" s="89"/>
      <c r="E132" s="89"/>
      <c r="F132" s="89"/>
      <c r="G132" s="89"/>
      <c r="H132" s="89"/>
      <c r="I132" s="89"/>
      <c r="J132" s="89"/>
      <c r="K132" s="89"/>
      <c r="L132" s="89"/>
      <c r="M132" s="89"/>
      <c r="N132" s="89"/>
      <c r="O132" s="89"/>
      <c r="P132" s="89"/>
      <c r="Q132" s="89"/>
      <c r="R132" s="89"/>
      <c r="S132" s="89"/>
      <c r="T132" s="89"/>
      <c r="U132" s="89"/>
      <c r="V132" s="89"/>
      <c r="W132" s="89"/>
      <c r="X132" s="89"/>
      <c r="Y132" s="89"/>
      <c r="Z132" s="89"/>
      <c r="AA132" s="89"/>
      <c r="AB132" s="89"/>
      <c r="AC132" s="89"/>
      <c r="AD132" s="89"/>
      <c r="AE132" s="89"/>
      <c r="AF132" s="89"/>
      <c r="AG132" s="89"/>
      <c r="AH132" s="237" t="s">
        <v>64</v>
      </c>
      <c r="AI132" s="237"/>
      <c r="AJ132" s="237"/>
      <c r="AK132" s="237"/>
      <c r="AL132" s="237"/>
      <c r="AM132" s="237"/>
      <c r="AN132" s="237"/>
      <c r="AO132" s="237"/>
      <c r="AP132" s="237"/>
      <c r="AQ132" s="237"/>
      <c r="AR132" s="237"/>
      <c r="AS132" s="237"/>
      <c r="AT132" s="89"/>
      <c r="AU132" s="89"/>
    </row>
    <row r="133" spans="2:48" ht="22.5" customHeight="1" x14ac:dyDescent="0.4">
      <c r="B133" s="238"/>
      <c r="C133" s="238"/>
      <c r="D133" s="238"/>
      <c r="E133" s="238"/>
      <c r="F133" s="239"/>
      <c r="G133" s="239"/>
      <c r="H133" s="239"/>
      <c r="I133" s="239"/>
      <c r="J133" s="239"/>
      <c r="K133" s="239"/>
      <c r="L133" s="239"/>
      <c r="M133" s="239"/>
      <c r="N133" s="239"/>
      <c r="O133" s="89"/>
      <c r="P133" s="89"/>
      <c r="Q133" s="89"/>
      <c r="R133" s="89"/>
      <c r="S133" s="89"/>
      <c r="T133" s="89"/>
      <c r="U133" s="89"/>
      <c r="V133" s="89"/>
      <c r="W133" s="89"/>
      <c r="X133" s="89"/>
      <c r="Y133" s="89"/>
      <c r="Z133" s="89"/>
      <c r="AA133" s="89"/>
      <c r="AB133" s="89"/>
      <c r="AC133" s="89"/>
      <c r="AD133" s="89"/>
      <c r="AE133" s="89"/>
      <c r="AF133" s="89"/>
      <c r="AG133" s="89"/>
      <c r="AH133" s="223" t="s">
        <v>1</v>
      </c>
      <c r="AI133" s="223"/>
      <c r="AJ133" s="223"/>
      <c r="AK133" s="223"/>
      <c r="AL133" s="261">
        <f>AL4</f>
        <v>0</v>
      </c>
      <c r="AM133" s="261"/>
      <c r="AN133" s="261"/>
      <c r="AO133" s="261"/>
      <c r="AP133" s="261"/>
      <c r="AQ133" s="261"/>
      <c r="AR133" s="261"/>
      <c r="AS133" s="261"/>
      <c r="AT133" s="8"/>
      <c r="AU133" s="89"/>
    </row>
    <row r="134" spans="2:48" ht="3.75" customHeight="1" x14ac:dyDescent="0.4"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1"/>
      <c r="AL134" s="31"/>
      <c r="AM134" s="31"/>
      <c r="AN134" s="31"/>
      <c r="AO134" s="31"/>
      <c r="AP134" s="31"/>
      <c r="AQ134" s="31"/>
      <c r="AR134" s="31"/>
      <c r="AS134" s="31"/>
      <c r="AT134" s="31"/>
      <c r="AU134" s="89"/>
    </row>
    <row r="135" spans="2:48" ht="22.5" customHeight="1" x14ac:dyDescent="0.45">
      <c r="B135" s="238"/>
      <c r="C135" s="238"/>
      <c r="D135" s="238"/>
      <c r="E135" s="238"/>
      <c r="F135" s="239"/>
      <c r="G135" s="239"/>
      <c r="H135" s="239"/>
      <c r="I135" s="239"/>
      <c r="J135" s="239"/>
      <c r="K135" s="239"/>
      <c r="L135" s="239"/>
      <c r="M135" s="239"/>
      <c r="N135" s="239"/>
      <c r="O135" s="89"/>
      <c r="P135" s="89"/>
      <c r="Q135" s="89"/>
      <c r="R135" s="89"/>
      <c r="S135" s="89"/>
      <c r="T135" s="89"/>
      <c r="U135" s="89"/>
      <c r="V135" s="89"/>
      <c r="W135" s="89"/>
      <c r="X135" s="89"/>
      <c r="Y135" s="89"/>
      <c r="Z135" s="89"/>
      <c r="AA135" s="89"/>
      <c r="AB135" s="89"/>
      <c r="AC135" s="89"/>
      <c r="AD135" s="89"/>
      <c r="AE135" s="89"/>
      <c r="AF135" s="89"/>
      <c r="AG135" s="89"/>
      <c r="AH135" s="223" t="s">
        <v>49</v>
      </c>
      <c r="AI135" s="223"/>
      <c r="AJ135" s="223"/>
      <c r="AK135" s="223"/>
      <c r="AL135" s="307">
        <f>I8</f>
        <v>0</v>
      </c>
      <c r="AM135" s="307"/>
      <c r="AN135" s="307"/>
      <c r="AO135" s="307"/>
      <c r="AP135" s="307"/>
      <c r="AQ135" s="307"/>
      <c r="AR135" s="307"/>
      <c r="AS135" s="307"/>
      <c r="AT135" s="8"/>
      <c r="AU135" s="89"/>
    </row>
    <row r="136" spans="2:48" ht="30" customHeight="1" x14ac:dyDescent="0.45">
      <c r="B136" s="153" t="s">
        <v>141</v>
      </c>
      <c r="C136" s="105"/>
      <c r="D136" s="105"/>
      <c r="E136" s="105"/>
      <c r="F136" s="105"/>
      <c r="G136" s="105"/>
      <c r="H136" s="105"/>
      <c r="I136" s="105"/>
      <c r="J136" s="105"/>
      <c r="K136" s="105"/>
      <c r="L136" s="105"/>
      <c r="M136" s="105"/>
      <c r="N136" s="105"/>
      <c r="O136" s="105"/>
      <c r="P136" s="105"/>
      <c r="Q136" s="105"/>
      <c r="R136" s="105"/>
      <c r="S136" s="105"/>
      <c r="T136" s="105"/>
      <c r="U136" s="105"/>
      <c r="V136" s="105"/>
      <c r="W136" s="105"/>
      <c r="X136" s="105"/>
      <c r="Y136" s="105"/>
      <c r="Z136" s="105"/>
      <c r="AA136" s="105"/>
      <c r="AB136" s="105"/>
      <c r="AC136" s="105"/>
      <c r="AD136" s="105"/>
      <c r="AE136" s="105"/>
      <c r="AF136" s="105"/>
      <c r="AG136" s="105"/>
      <c r="AH136" s="89"/>
      <c r="AI136" s="25"/>
      <c r="AJ136" s="25"/>
      <c r="AK136" s="89"/>
      <c r="AL136" s="247"/>
      <c r="AM136" s="247"/>
      <c r="AN136" s="247"/>
      <c r="AO136" s="247"/>
      <c r="AP136" s="318"/>
      <c r="AQ136" s="318"/>
      <c r="AR136" s="318"/>
      <c r="AS136" s="318"/>
      <c r="AT136" s="31"/>
      <c r="AU136" s="89"/>
    </row>
    <row r="137" spans="2:48" ht="3.75" customHeight="1" x14ac:dyDescent="0.4">
      <c r="B137" s="159"/>
      <c r="C137" s="170"/>
      <c r="D137" s="170"/>
      <c r="E137" s="170"/>
      <c r="F137" s="170"/>
      <c r="G137" s="165"/>
      <c r="H137" s="165"/>
      <c r="I137" s="165"/>
      <c r="J137" s="165"/>
      <c r="K137" s="165"/>
      <c r="L137" s="165"/>
      <c r="M137" s="165"/>
      <c r="N137" s="165"/>
      <c r="O137" s="165"/>
      <c r="P137" s="165"/>
      <c r="Q137" s="165"/>
      <c r="R137" s="165"/>
      <c r="S137" s="165"/>
      <c r="T137" s="165"/>
      <c r="U137" s="165"/>
      <c r="V137" s="165"/>
      <c r="W137" s="165"/>
      <c r="X137" s="165"/>
      <c r="Y137" s="165"/>
      <c r="Z137" s="165"/>
      <c r="AA137" s="165"/>
      <c r="AB137" s="165"/>
      <c r="AC137" s="165"/>
      <c r="AD137" s="165"/>
      <c r="AE137" s="165"/>
      <c r="AF137" s="165"/>
      <c r="AG137" s="165"/>
      <c r="AH137" s="165"/>
      <c r="AI137" s="165"/>
      <c r="AJ137" s="165"/>
      <c r="AK137" s="165"/>
      <c r="AL137" s="165"/>
      <c r="AM137" s="165"/>
      <c r="AN137" s="165"/>
      <c r="AO137" s="165"/>
      <c r="AP137" s="165"/>
      <c r="AQ137" s="165"/>
      <c r="AR137" s="165"/>
      <c r="AS137" s="165"/>
      <c r="AT137" s="60"/>
      <c r="AU137" s="89"/>
    </row>
    <row r="138" spans="2:48" ht="22.5" customHeight="1" x14ac:dyDescent="0.4">
      <c r="B138" s="308" t="s">
        <v>151</v>
      </c>
      <c r="C138" s="308"/>
      <c r="D138" s="308"/>
      <c r="E138" s="308"/>
      <c r="F138" s="308"/>
      <c r="G138" s="308"/>
      <c r="H138" s="308"/>
      <c r="I138" s="308"/>
      <c r="J138" s="308"/>
      <c r="K138" s="308"/>
      <c r="L138" s="308"/>
      <c r="M138" s="308"/>
      <c r="N138" s="308"/>
      <c r="O138" s="308"/>
      <c r="P138" s="308"/>
      <c r="Q138" s="308"/>
      <c r="R138" s="308"/>
      <c r="S138" s="308"/>
      <c r="T138" s="308"/>
      <c r="U138" s="308"/>
      <c r="V138" s="308"/>
      <c r="W138" s="308"/>
      <c r="X138" s="308"/>
      <c r="Y138" s="308"/>
      <c r="Z138" s="308"/>
      <c r="AA138" s="308"/>
      <c r="AB138" s="308"/>
      <c r="AC138" s="308"/>
      <c r="AD138" s="308"/>
      <c r="AE138" s="308"/>
      <c r="AF138" s="308"/>
      <c r="AG138" s="308"/>
      <c r="AH138" s="308"/>
      <c r="AI138" s="308"/>
      <c r="AJ138" s="308"/>
      <c r="AK138" s="308"/>
      <c r="AL138" s="308"/>
      <c r="AM138" s="308"/>
      <c r="AN138" s="308"/>
      <c r="AO138" s="308"/>
      <c r="AP138" s="308"/>
      <c r="AQ138" s="308"/>
      <c r="AR138" s="308"/>
      <c r="AS138" s="308"/>
      <c r="AT138" s="60"/>
      <c r="AU138" s="89"/>
    </row>
    <row r="139" spans="2:48" s="107" customFormat="1" ht="45" customHeight="1" x14ac:dyDescent="0.3">
      <c r="B139" s="246" t="s">
        <v>152</v>
      </c>
      <c r="C139" s="246"/>
      <c r="D139" s="246"/>
      <c r="E139" s="246"/>
      <c r="F139" s="246"/>
      <c r="G139" s="246"/>
      <c r="H139" s="246"/>
      <c r="I139" s="246"/>
      <c r="J139" s="246"/>
      <c r="K139" s="246"/>
      <c r="L139" s="246"/>
      <c r="M139" s="246"/>
      <c r="N139" s="246"/>
      <c r="O139" s="246"/>
      <c r="P139" s="246"/>
      <c r="Q139" s="246"/>
      <c r="R139" s="246"/>
      <c r="S139" s="246"/>
      <c r="T139" s="246"/>
      <c r="U139" s="246"/>
      <c r="V139" s="246"/>
      <c r="W139" s="246"/>
      <c r="X139" s="246"/>
      <c r="Y139" s="246"/>
      <c r="Z139" s="246"/>
      <c r="AA139" s="246"/>
      <c r="AB139" s="246"/>
      <c r="AC139" s="246"/>
      <c r="AD139" s="246"/>
      <c r="AE139" s="246"/>
      <c r="AF139" s="246"/>
      <c r="AG139" s="246"/>
      <c r="AH139" s="246"/>
      <c r="AI139" s="246"/>
      <c r="AJ139" s="246"/>
      <c r="AK139" s="246"/>
      <c r="AL139" s="246"/>
      <c r="AM139" s="246"/>
      <c r="AN139" s="246"/>
      <c r="AO139" s="246"/>
      <c r="AP139" s="246"/>
      <c r="AQ139" s="246"/>
      <c r="AR139" s="246"/>
      <c r="AS139" s="246"/>
      <c r="AT139" s="60"/>
      <c r="AU139" s="190"/>
      <c r="AV139" s="108"/>
    </row>
    <row r="140" spans="2:48" ht="22.5" customHeight="1" x14ac:dyDescent="0.4"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89"/>
      <c r="V140" s="25"/>
      <c r="W140" s="251" t="s">
        <v>131</v>
      </c>
      <c r="X140" s="251"/>
      <c r="Y140" s="251"/>
      <c r="Z140" s="251"/>
      <c r="AA140" s="251"/>
      <c r="AB140" s="251"/>
      <c r="AC140" s="309"/>
      <c r="AD140" s="309"/>
      <c r="AE140" s="309"/>
      <c r="AF140" s="309"/>
      <c r="AG140" s="309"/>
      <c r="AH140" s="309"/>
      <c r="AI140" s="309"/>
      <c r="AJ140" s="309"/>
      <c r="AK140" s="309"/>
      <c r="AL140" s="309"/>
      <c r="AM140" s="309"/>
      <c r="AN140" s="309"/>
      <c r="AO140" s="309"/>
      <c r="AP140" s="309"/>
      <c r="AQ140" s="309"/>
      <c r="AR140" s="309"/>
      <c r="AS140" s="309"/>
      <c r="AT140" s="60"/>
      <c r="AU140" s="89"/>
    </row>
    <row r="141" spans="2:48" ht="22.5" customHeight="1" x14ac:dyDescent="0.4"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310" t="s">
        <v>133</v>
      </c>
      <c r="X141" s="310"/>
      <c r="Y141" s="310"/>
      <c r="Z141" s="310"/>
      <c r="AA141" s="310"/>
      <c r="AB141" s="310"/>
      <c r="AC141" s="311">
        <f>IF(AC140=suporte!B$32,suporte!A$32,IF(AC140=suporte!B$33,suporte!A$33,IF(AC140=suporte!B$34,suporte!A$34,0)))</f>
        <v>0</v>
      </c>
      <c r="AD141" s="311"/>
      <c r="AE141" s="311"/>
      <c r="AF141" s="311"/>
      <c r="AG141" s="311"/>
      <c r="AH141" s="311"/>
      <c r="AI141" s="311"/>
      <c r="AJ141" s="311"/>
      <c r="AK141" s="311"/>
      <c r="AL141" s="311"/>
      <c r="AM141" s="311"/>
      <c r="AN141" s="311"/>
      <c r="AO141" s="311"/>
      <c r="AP141" s="311"/>
      <c r="AQ141" s="311"/>
      <c r="AR141" s="311"/>
      <c r="AS141" s="311"/>
      <c r="AT141" s="60"/>
      <c r="AU141" s="89"/>
    </row>
    <row r="142" spans="2:48" ht="22.5" customHeight="1" x14ac:dyDescent="0.4">
      <c r="B142" s="25" t="s">
        <v>134</v>
      </c>
      <c r="C142" s="61"/>
      <c r="D142" s="61"/>
      <c r="E142" s="61"/>
      <c r="F142" s="61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18"/>
      <c r="AH142" s="18"/>
      <c r="AI142" s="18"/>
      <c r="AJ142" s="18"/>
      <c r="AK142" s="18"/>
      <c r="AL142" s="18"/>
      <c r="AM142" s="18"/>
      <c r="AN142" s="18"/>
      <c r="AO142" s="18"/>
      <c r="AP142" s="18"/>
      <c r="AQ142" s="18"/>
      <c r="AR142" s="18"/>
      <c r="AS142" s="18"/>
      <c r="AT142" s="60"/>
      <c r="AU142" s="89"/>
    </row>
    <row r="143" spans="2:48" ht="63.75" customHeight="1" x14ac:dyDescent="0.4">
      <c r="B143" s="317" t="str">
        <f>IF(AC140=suporte!B32,suporte!C53,IF(AC140=suporte!B33,suporte!C54,IF(AC140=suporte!B34,suporte!C55,"")))</f>
        <v/>
      </c>
      <c r="C143" s="317"/>
      <c r="D143" s="317"/>
      <c r="E143" s="317"/>
      <c r="F143" s="317"/>
      <c r="G143" s="317"/>
      <c r="H143" s="317"/>
      <c r="I143" s="317"/>
      <c r="J143" s="317"/>
      <c r="K143" s="317"/>
      <c r="L143" s="317"/>
      <c r="M143" s="317"/>
      <c r="N143" s="317"/>
      <c r="O143" s="317"/>
      <c r="P143" s="317"/>
      <c r="Q143" s="317"/>
      <c r="R143" s="317"/>
      <c r="S143" s="317"/>
      <c r="T143" s="317"/>
      <c r="U143" s="317"/>
      <c r="V143" s="317"/>
      <c r="W143" s="317"/>
      <c r="X143" s="317"/>
      <c r="Y143" s="317"/>
      <c r="Z143" s="317"/>
      <c r="AA143" s="317"/>
      <c r="AB143" s="317"/>
      <c r="AC143" s="317"/>
      <c r="AD143" s="317"/>
      <c r="AE143" s="317"/>
      <c r="AF143" s="317"/>
      <c r="AG143" s="317"/>
      <c r="AH143" s="317"/>
      <c r="AI143" s="317"/>
      <c r="AJ143" s="317"/>
      <c r="AK143" s="317"/>
      <c r="AL143" s="317"/>
      <c r="AM143" s="317"/>
      <c r="AN143" s="317"/>
      <c r="AO143" s="317"/>
      <c r="AP143" s="317"/>
      <c r="AQ143" s="317"/>
      <c r="AR143" s="317"/>
      <c r="AS143" s="317"/>
      <c r="AT143" s="60"/>
      <c r="AU143" s="89"/>
    </row>
    <row r="144" spans="2:48" ht="18.75" customHeight="1" x14ac:dyDescent="0.4">
      <c r="B144" s="247" t="s">
        <v>138</v>
      </c>
      <c r="C144" s="247"/>
      <c r="D144" s="247"/>
      <c r="E144" s="247"/>
      <c r="F144" s="247"/>
      <c r="G144" s="247"/>
      <c r="H144" s="247"/>
      <c r="I144" s="247"/>
      <c r="J144" s="247"/>
      <c r="K144" s="247"/>
      <c r="L144" s="247"/>
      <c r="M144" s="247"/>
      <c r="N144" s="247"/>
      <c r="O144" s="247"/>
      <c r="P144" s="247"/>
      <c r="Q144" s="247"/>
      <c r="R144" s="247"/>
      <c r="S144" s="247"/>
      <c r="T144" s="247"/>
      <c r="U144" s="247"/>
      <c r="V144" s="247"/>
      <c r="W144" s="247"/>
      <c r="X144" s="247"/>
      <c r="Y144" s="247"/>
      <c r="Z144" s="247"/>
      <c r="AA144" s="247"/>
      <c r="AB144" s="247"/>
      <c r="AC144" s="247"/>
      <c r="AD144" s="247"/>
      <c r="AE144" s="247"/>
      <c r="AF144" s="247"/>
      <c r="AG144" s="247"/>
      <c r="AH144" s="247"/>
      <c r="AI144" s="247"/>
      <c r="AJ144" s="247"/>
      <c r="AK144" s="247"/>
      <c r="AL144" s="247"/>
      <c r="AM144" s="247"/>
      <c r="AN144" s="247"/>
      <c r="AO144" s="247"/>
      <c r="AP144" s="247"/>
      <c r="AQ144" s="247"/>
      <c r="AR144" s="247"/>
      <c r="AS144" s="247"/>
      <c r="AT144" s="60"/>
      <c r="AU144" s="89"/>
    </row>
    <row r="145" spans="1:52" ht="3.75" customHeight="1" x14ac:dyDescent="0.4">
      <c r="A145" s="89"/>
      <c r="B145" s="25"/>
      <c r="C145" s="61"/>
      <c r="D145" s="61"/>
      <c r="E145" s="61"/>
      <c r="F145" s="61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18"/>
      <c r="AG145" s="18"/>
      <c r="AH145" s="18"/>
      <c r="AI145" s="18"/>
      <c r="AJ145" s="18"/>
      <c r="AK145" s="18"/>
      <c r="AL145" s="18"/>
      <c r="AM145" s="18"/>
      <c r="AN145" s="18"/>
      <c r="AO145" s="18"/>
      <c r="AP145" s="18"/>
      <c r="AQ145" s="18"/>
      <c r="AR145" s="18"/>
      <c r="AS145" s="18"/>
      <c r="AT145" s="60"/>
      <c r="AU145" s="89"/>
      <c r="AW145" s="89"/>
      <c r="AX145" s="89"/>
      <c r="AY145" s="89"/>
      <c r="AZ145" s="89"/>
    </row>
    <row r="146" spans="1:52" ht="36" customHeight="1" x14ac:dyDescent="0.45">
      <c r="A146" s="89"/>
      <c r="B146" s="153" t="s">
        <v>154</v>
      </c>
      <c r="C146" s="105"/>
      <c r="D146" s="105"/>
      <c r="E146" s="105"/>
      <c r="F146" s="105"/>
      <c r="G146" s="105"/>
      <c r="H146" s="105"/>
      <c r="I146" s="105"/>
      <c r="J146" s="105"/>
      <c r="K146" s="105"/>
      <c r="L146" s="105"/>
      <c r="M146" s="105"/>
      <c r="N146" s="105"/>
      <c r="O146" s="105"/>
      <c r="P146" s="105"/>
      <c r="Q146" s="105"/>
      <c r="R146" s="105"/>
      <c r="S146" s="105"/>
      <c r="T146" s="105"/>
      <c r="U146" s="105"/>
      <c r="V146" s="105"/>
      <c r="W146" s="105"/>
      <c r="X146" s="105"/>
      <c r="Y146" s="105"/>
      <c r="Z146" s="105"/>
      <c r="AA146" s="105"/>
      <c r="AB146" s="105"/>
      <c r="AC146" s="105"/>
      <c r="AD146" s="105"/>
      <c r="AE146" s="105"/>
      <c r="AF146" s="105"/>
      <c r="AG146" s="105"/>
      <c r="AH146" s="105"/>
      <c r="AI146" s="105"/>
      <c r="AJ146" s="105"/>
      <c r="AK146" s="105"/>
      <c r="AL146" s="105"/>
      <c r="AM146" s="105"/>
      <c r="AN146" s="105"/>
      <c r="AO146" s="105"/>
      <c r="AP146" s="105"/>
      <c r="AQ146" s="105"/>
      <c r="AR146" s="105"/>
      <c r="AS146" s="105"/>
      <c r="AT146" s="31"/>
      <c r="AU146" s="89"/>
      <c r="AW146" s="89"/>
      <c r="AX146" s="89"/>
      <c r="AY146" s="89"/>
      <c r="AZ146" s="89"/>
    </row>
    <row r="147" spans="1:52" ht="3.75" customHeight="1" x14ac:dyDescent="0.4">
      <c r="A147" s="89"/>
      <c r="B147" s="170"/>
      <c r="C147" s="170"/>
      <c r="D147" s="170"/>
      <c r="E147" s="170"/>
      <c r="F147" s="170"/>
      <c r="G147" s="165"/>
      <c r="H147" s="165"/>
      <c r="I147" s="165"/>
      <c r="J147" s="165"/>
      <c r="K147" s="165"/>
      <c r="L147" s="165"/>
      <c r="M147" s="165"/>
      <c r="N147" s="165"/>
      <c r="O147" s="165"/>
      <c r="P147" s="165"/>
      <c r="Q147" s="165"/>
      <c r="R147" s="165"/>
      <c r="S147" s="165"/>
      <c r="T147" s="165"/>
      <c r="U147" s="165"/>
      <c r="V147" s="165"/>
      <c r="W147" s="165"/>
      <c r="X147" s="165"/>
      <c r="Y147" s="165"/>
      <c r="Z147" s="165"/>
      <c r="AA147" s="165"/>
      <c r="AB147" s="165"/>
      <c r="AC147" s="165"/>
      <c r="AD147" s="165"/>
      <c r="AE147" s="165"/>
      <c r="AF147" s="165"/>
      <c r="AG147" s="165"/>
      <c r="AH147" s="165"/>
      <c r="AI147" s="165"/>
      <c r="AJ147" s="165"/>
      <c r="AK147" s="165"/>
      <c r="AL147" s="165"/>
      <c r="AM147" s="165"/>
      <c r="AN147" s="165"/>
      <c r="AO147" s="165"/>
      <c r="AP147" s="165"/>
      <c r="AQ147" s="165"/>
      <c r="AR147" s="165"/>
      <c r="AS147" s="165"/>
      <c r="AT147" s="60"/>
      <c r="AU147" s="89"/>
      <c r="AW147" s="89"/>
      <c r="AX147" s="89"/>
      <c r="AY147" s="89"/>
      <c r="AZ147" s="89"/>
    </row>
    <row r="148" spans="1:52" ht="18.75" customHeight="1" x14ac:dyDescent="0.4">
      <c r="A148" s="89"/>
      <c r="B148" s="238" t="s">
        <v>95</v>
      </c>
      <c r="C148" s="238"/>
      <c r="D148" s="238"/>
      <c r="E148" s="238"/>
      <c r="F148" s="238"/>
      <c r="G148" s="238"/>
      <c r="H148" s="238"/>
      <c r="I148" s="238"/>
      <c r="J148" s="238"/>
      <c r="K148" s="238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0"/>
      <c r="Z148" s="20"/>
      <c r="AA148" s="20"/>
      <c r="AB148" s="20"/>
      <c r="AC148" s="20"/>
      <c r="AD148" s="20"/>
      <c r="AE148" s="26"/>
      <c r="AF148" s="25"/>
      <c r="AG148" s="25"/>
      <c r="AH148" s="25"/>
      <c r="AI148" s="25"/>
      <c r="AJ148" s="25"/>
      <c r="AK148" s="25"/>
      <c r="AL148" s="25"/>
      <c r="AM148" s="25"/>
      <c r="AN148" s="20"/>
      <c r="AO148" s="20"/>
      <c r="AP148" s="20"/>
      <c r="AQ148" s="20"/>
      <c r="AR148" s="20"/>
      <c r="AS148" s="20"/>
      <c r="AT148" s="25"/>
      <c r="AU148" s="89"/>
      <c r="AV148" s="89"/>
      <c r="AW148" s="89"/>
      <c r="AX148" s="89"/>
      <c r="AY148" s="89"/>
      <c r="AZ148" s="89"/>
    </row>
    <row r="149" spans="1:52" ht="127.5" customHeight="1" x14ac:dyDescent="0.4">
      <c r="A149" s="89"/>
      <c r="B149" s="290"/>
      <c r="C149" s="229"/>
      <c r="D149" s="229"/>
      <c r="E149" s="229"/>
      <c r="F149" s="229"/>
      <c r="G149" s="229"/>
      <c r="H149" s="229"/>
      <c r="I149" s="229"/>
      <c r="J149" s="229"/>
      <c r="K149" s="229"/>
      <c r="L149" s="229"/>
      <c r="M149" s="229"/>
      <c r="N149" s="229"/>
      <c r="O149" s="229"/>
      <c r="P149" s="229"/>
      <c r="Q149" s="229"/>
      <c r="R149" s="229"/>
      <c r="S149" s="229"/>
      <c r="T149" s="229"/>
      <c r="U149" s="229"/>
      <c r="V149" s="229"/>
      <c r="W149" s="229"/>
      <c r="X149" s="229"/>
      <c r="Y149" s="229"/>
      <c r="Z149" s="229"/>
      <c r="AA149" s="229"/>
      <c r="AB149" s="229"/>
      <c r="AC149" s="229"/>
      <c r="AD149" s="229"/>
      <c r="AE149" s="229"/>
      <c r="AF149" s="229"/>
      <c r="AG149" s="229"/>
      <c r="AH149" s="229"/>
      <c r="AI149" s="229"/>
      <c r="AJ149" s="229"/>
      <c r="AK149" s="229"/>
      <c r="AL149" s="229"/>
      <c r="AM149" s="229"/>
      <c r="AN149" s="229"/>
      <c r="AO149" s="229"/>
      <c r="AP149" s="229"/>
      <c r="AQ149" s="229"/>
      <c r="AR149" s="229"/>
      <c r="AS149" s="229"/>
      <c r="AT149" s="25"/>
      <c r="AU149" s="89"/>
      <c r="AV149" s="89"/>
      <c r="AW149" s="89"/>
      <c r="AX149" s="89"/>
      <c r="AY149" s="89"/>
      <c r="AZ149" s="89"/>
    </row>
    <row r="150" spans="1:52" ht="3.75" customHeight="1" x14ac:dyDescent="0.4">
      <c r="A150" s="166"/>
      <c r="B150" s="56"/>
      <c r="C150" s="56"/>
      <c r="D150" s="56"/>
      <c r="E150" s="56"/>
      <c r="F150" s="56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18"/>
      <c r="AH150" s="18"/>
      <c r="AI150" s="18"/>
      <c r="AJ150" s="18"/>
      <c r="AK150" s="18"/>
      <c r="AL150" s="18"/>
      <c r="AM150" s="18"/>
      <c r="AN150" s="18"/>
      <c r="AO150" s="18"/>
      <c r="AP150" s="18"/>
      <c r="AQ150" s="18"/>
      <c r="AR150" s="18"/>
      <c r="AS150" s="18"/>
      <c r="AT150" s="35"/>
      <c r="AU150" s="89"/>
      <c r="AW150" s="89"/>
      <c r="AX150" s="89"/>
      <c r="AY150" s="89"/>
      <c r="AZ150" s="89"/>
    </row>
    <row r="151" spans="1:52" ht="22.5" customHeight="1" x14ac:dyDescent="0.4">
      <c r="A151" s="89"/>
      <c r="B151" s="223" t="s">
        <v>155</v>
      </c>
      <c r="C151" s="223"/>
      <c r="D151" s="223"/>
      <c r="E151" s="223"/>
      <c r="F151" s="223"/>
      <c r="G151" s="223"/>
      <c r="H151" s="223"/>
      <c r="I151" s="316">
        <f>(AD67+AD75+AC83+AC99+AC108+AC117+AC125+AC141)*100</f>
        <v>0</v>
      </c>
      <c r="J151" s="316"/>
      <c r="K151" s="316"/>
      <c r="L151" s="316"/>
      <c r="M151" s="316"/>
      <c r="N151" s="316"/>
      <c r="O151" s="316"/>
      <c r="P151" s="18"/>
      <c r="Q151" s="223" t="s">
        <v>156</v>
      </c>
      <c r="R151" s="223"/>
      <c r="S151" s="223"/>
      <c r="T151" s="223"/>
      <c r="U151" s="223"/>
      <c r="V151" s="223"/>
      <c r="W151" s="223"/>
      <c r="X151" s="223"/>
      <c r="Y151" s="223"/>
      <c r="Z151" s="223"/>
      <c r="AA151" s="312">
        <f>IF(I151=0,0,IF(I151&lt;=50,0.5,IF(I151&lt;75,0.75,IF(I151&gt;=75,0.8,0))))</f>
        <v>0</v>
      </c>
      <c r="AB151" s="312"/>
      <c r="AC151" s="312"/>
      <c r="AD151" s="312"/>
      <c r="AE151" s="18"/>
      <c r="AF151" s="18"/>
      <c r="AG151" s="18"/>
      <c r="AH151" s="18"/>
      <c r="AI151" s="18"/>
      <c r="AJ151" s="18"/>
      <c r="AK151" s="18"/>
      <c r="AL151" s="18"/>
      <c r="AM151" s="18"/>
      <c r="AN151" s="18"/>
      <c r="AO151" s="18"/>
      <c r="AP151" s="18"/>
      <c r="AQ151" s="18"/>
      <c r="AR151" s="18"/>
      <c r="AS151" s="18"/>
      <c r="AT151" s="60"/>
      <c r="AU151" s="89"/>
      <c r="AV151" s="55">
        <f>AA151-AN32</f>
        <v>0</v>
      </c>
      <c r="AW151" s="89"/>
      <c r="AX151" s="89"/>
      <c r="AY151" s="89"/>
      <c r="AZ151" s="89"/>
    </row>
    <row r="152" spans="1:52" ht="15" customHeight="1" x14ac:dyDescent="0.4">
      <c r="A152" s="89"/>
      <c r="B152" s="42" t="s">
        <v>157</v>
      </c>
      <c r="C152" s="171"/>
      <c r="D152" s="171"/>
      <c r="E152" s="171"/>
      <c r="F152" s="171"/>
      <c r="G152" s="172"/>
      <c r="H152" s="172"/>
      <c r="I152" s="172"/>
      <c r="J152" s="172"/>
      <c r="K152" s="172"/>
      <c r="L152" s="172"/>
      <c r="M152" s="172"/>
      <c r="N152" s="172"/>
      <c r="O152" s="172"/>
      <c r="P152" s="172"/>
      <c r="Q152" s="172"/>
      <c r="R152" s="172"/>
      <c r="S152" s="172"/>
      <c r="T152" s="172"/>
      <c r="U152" s="172"/>
      <c r="V152" s="172"/>
      <c r="W152" s="172"/>
      <c r="X152" s="172"/>
      <c r="Y152" s="172"/>
      <c r="Z152" s="172"/>
      <c r="AA152" s="172"/>
      <c r="AB152" s="172"/>
      <c r="AC152" s="172"/>
      <c r="AD152" s="172"/>
      <c r="AE152" s="172"/>
      <c r="AF152" s="172"/>
      <c r="AG152" s="172"/>
      <c r="AH152" s="172"/>
      <c r="AI152" s="172"/>
      <c r="AJ152" s="172"/>
      <c r="AK152" s="172"/>
      <c r="AL152" s="172"/>
      <c r="AM152" s="172"/>
      <c r="AN152" s="172"/>
      <c r="AO152" s="172"/>
      <c r="AP152" s="172"/>
      <c r="AQ152" s="172"/>
      <c r="AR152" s="172"/>
      <c r="AS152" s="172"/>
      <c r="AT152" s="60"/>
      <c r="AU152" s="89"/>
      <c r="AW152" s="89"/>
      <c r="AX152" s="89"/>
      <c r="AY152" s="89"/>
      <c r="AZ152" s="89"/>
    </row>
    <row r="153" spans="1:52" ht="15" customHeight="1" x14ac:dyDescent="0.4">
      <c r="A153" s="89"/>
      <c r="B153" s="313" t="s">
        <v>158</v>
      </c>
      <c r="C153" s="313"/>
      <c r="D153" s="313"/>
      <c r="E153" s="313"/>
      <c r="F153" s="313"/>
      <c r="G153" s="313"/>
      <c r="H153" s="313"/>
      <c r="I153" s="313"/>
      <c r="J153" s="313"/>
      <c r="K153" s="313"/>
      <c r="L153" s="313"/>
      <c r="M153" s="313"/>
      <c r="N153" s="313"/>
      <c r="O153" s="313"/>
      <c r="P153" s="172"/>
      <c r="Q153" s="313" t="s">
        <v>159</v>
      </c>
      <c r="R153" s="313"/>
      <c r="S153" s="313"/>
      <c r="T153" s="313"/>
      <c r="U153" s="313"/>
      <c r="V153" s="313"/>
      <c r="W153" s="313"/>
      <c r="X153" s="313"/>
      <c r="Y153" s="313"/>
      <c r="Z153" s="313"/>
      <c r="AA153" s="313"/>
      <c r="AB153" s="313"/>
      <c r="AC153" s="313"/>
      <c r="AD153" s="313"/>
      <c r="AE153" s="172"/>
      <c r="AF153" s="313" t="s">
        <v>160</v>
      </c>
      <c r="AG153" s="313"/>
      <c r="AH153" s="313"/>
      <c r="AI153" s="313"/>
      <c r="AJ153" s="313"/>
      <c r="AK153" s="313"/>
      <c r="AL153" s="313"/>
      <c r="AM153" s="313"/>
      <c r="AN153" s="313"/>
      <c r="AO153" s="313"/>
      <c r="AP153" s="313"/>
      <c r="AQ153" s="313"/>
      <c r="AR153" s="313"/>
      <c r="AS153" s="313"/>
      <c r="AT153" s="60"/>
      <c r="AU153" s="89"/>
      <c r="AW153" s="89"/>
      <c r="AX153" s="89"/>
      <c r="AY153" s="89"/>
      <c r="AZ153" s="89"/>
    </row>
    <row r="154" spans="1:52" ht="3.75" customHeight="1" x14ac:dyDescent="0.4">
      <c r="A154" s="89"/>
      <c r="B154" s="6"/>
      <c r="C154" s="6"/>
      <c r="D154" s="6"/>
      <c r="E154" s="6"/>
      <c r="F154" s="6"/>
      <c r="G154" s="6"/>
      <c r="H154" s="6"/>
      <c r="I154" s="6"/>
      <c r="J154" s="6"/>
      <c r="K154" s="17"/>
      <c r="L154" s="17"/>
      <c r="M154" s="17"/>
      <c r="N154" s="17"/>
      <c r="O154" s="17"/>
      <c r="P154" s="18"/>
      <c r="Q154" s="6"/>
      <c r="R154" s="6"/>
      <c r="S154" s="6"/>
      <c r="T154" s="6"/>
      <c r="U154" s="6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  <c r="AF154" s="18"/>
      <c r="AG154" s="18"/>
      <c r="AH154" s="18"/>
      <c r="AI154" s="18"/>
      <c r="AJ154" s="18"/>
      <c r="AK154" s="18"/>
      <c r="AL154" s="18"/>
      <c r="AM154" s="18"/>
      <c r="AN154" s="18"/>
      <c r="AO154" s="18"/>
      <c r="AP154" s="18"/>
      <c r="AQ154" s="18"/>
      <c r="AR154" s="18"/>
      <c r="AS154" s="18"/>
      <c r="AT154" s="60"/>
      <c r="AU154" s="89"/>
      <c r="AW154" s="89"/>
      <c r="AX154" s="89"/>
      <c r="AY154" s="89"/>
      <c r="AZ154" s="89"/>
    </row>
    <row r="155" spans="1:52" ht="18.75" customHeight="1" x14ac:dyDescent="0.4">
      <c r="A155" s="89"/>
      <c r="B155" s="245" t="s">
        <v>161</v>
      </c>
      <c r="C155" s="245"/>
      <c r="D155" s="245"/>
      <c r="E155" s="245"/>
      <c r="F155" s="245"/>
      <c r="G155" s="245"/>
      <c r="H155" s="314"/>
      <c r="I155" s="314"/>
      <c r="J155" s="314"/>
      <c r="K155" s="314"/>
      <c r="L155" s="314"/>
      <c r="M155" s="314"/>
      <c r="N155" s="314"/>
      <c r="O155" s="314"/>
      <c r="P155" s="18"/>
      <c r="Q155" s="245" t="s">
        <v>162</v>
      </c>
      <c r="R155" s="245"/>
      <c r="S155" s="245"/>
      <c r="T155" s="245"/>
      <c r="U155" s="245"/>
      <c r="V155" s="245"/>
      <c r="W155" s="245"/>
      <c r="X155" s="245"/>
      <c r="Y155" s="315">
        <f>Parecer!AQ80</f>
        <v>0</v>
      </c>
      <c r="Z155" s="315"/>
      <c r="AA155" s="315"/>
      <c r="AB155" s="315"/>
      <c r="AC155" s="315"/>
      <c r="AD155" s="315"/>
      <c r="AE155" s="18"/>
      <c r="AF155" s="245" t="s">
        <v>163</v>
      </c>
      <c r="AG155" s="245"/>
      <c r="AH155" s="245"/>
      <c r="AI155" s="245"/>
      <c r="AJ155" s="245"/>
      <c r="AK155" s="245"/>
      <c r="AL155" s="269">
        <f>H155*Y155</f>
        <v>0</v>
      </c>
      <c r="AM155" s="269"/>
      <c r="AN155" s="269"/>
      <c r="AO155" s="269"/>
      <c r="AP155" s="269"/>
      <c r="AQ155" s="269"/>
      <c r="AR155" s="269"/>
      <c r="AS155" s="269"/>
      <c r="AT155" s="60"/>
      <c r="AU155" s="89"/>
      <c r="AV155" s="55">
        <f>H155-J32</f>
        <v>0</v>
      </c>
      <c r="AW155" s="109"/>
      <c r="AX155" s="123">
        <f>Y155-AA151</f>
        <v>0</v>
      </c>
      <c r="AY155" s="89"/>
      <c r="AZ155" s="55">
        <f>AL155-Y32</f>
        <v>0</v>
      </c>
    </row>
    <row r="156" spans="1:52" ht="3.75" customHeight="1" x14ac:dyDescent="0.4">
      <c r="A156" s="89"/>
      <c r="B156" s="6"/>
      <c r="C156" s="6"/>
      <c r="D156" s="6"/>
      <c r="E156" s="6"/>
      <c r="F156" s="6"/>
      <c r="G156" s="6"/>
      <c r="H156" s="6"/>
      <c r="I156" s="6"/>
      <c r="J156" s="6"/>
      <c r="K156" s="17"/>
      <c r="L156" s="17"/>
      <c r="M156" s="17"/>
      <c r="N156" s="17"/>
      <c r="O156" s="17"/>
      <c r="P156" s="18"/>
      <c r="Q156" s="6"/>
      <c r="R156" s="6"/>
      <c r="S156" s="6"/>
      <c r="T156" s="6"/>
      <c r="U156" s="6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18"/>
      <c r="AG156" s="18"/>
      <c r="AH156" s="18"/>
      <c r="AI156" s="18"/>
      <c r="AJ156" s="18"/>
      <c r="AK156" s="18"/>
      <c r="AL156" s="18"/>
      <c r="AM156" s="18"/>
      <c r="AN156" s="18"/>
      <c r="AO156" s="18"/>
      <c r="AP156" s="18"/>
      <c r="AQ156" s="18"/>
      <c r="AR156" s="18"/>
      <c r="AS156" s="18"/>
      <c r="AT156" s="60"/>
      <c r="AU156" s="89"/>
      <c r="AW156" s="89"/>
      <c r="AX156" s="89"/>
      <c r="AY156" s="89"/>
      <c r="AZ156" s="89"/>
    </row>
    <row r="157" spans="1:52" ht="15" customHeight="1" x14ac:dyDescent="0.4">
      <c r="A157" s="89"/>
      <c r="B157" s="246" t="s">
        <v>164</v>
      </c>
      <c r="C157" s="246"/>
      <c r="D157" s="246"/>
      <c r="E157" s="246"/>
      <c r="F157" s="246"/>
      <c r="G157" s="246"/>
      <c r="H157" s="246"/>
      <c r="I157" s="246"/>
      <c r="J157" s="246"/>
      <c r="K157" s="246"/>
      <c r="L157" s="246"/>
      <c r="M157" s="246"/>
      <c r="N157" s="246"/>
      <c r="O157" s="246"/>
      <c r="P157" s="246"/>
      <c r="Q157" s="246"/>
      <c r="R157" s="246"/>
      <c r="S157" s="246"/>
      <c r="T157" s="246"/>
      <c r="U157" s="246"/>
      <c r="V157" s="246"/>
      <c r="W157" s="246"/>
      <c r="X157" s="246"/>
      <c r="Y157" s="246"/>
      <c r="Z157" s="246"/>
      <c r="AA157" s="246"/>
      <c r="AB157" s="246"/>
      <c r="AC157" s="246"/>
      <c r="AD157" s="246"/>
      <c r="AE157" s="246"/>
      <c r="AF157" s="246"/>
      <c r="AG157" s="246"/>
      <c r="AH157" s="246"/>
      <c r="AI157" s="246"/>
      <c r="AJ157" s="246"/>
      <c r="AK157" s="246"/>
      <c r="AL157" s="246"/>
      <c r="AM157" s="246"/>
      <c r="AN157" s="246"/>
      <c r="AO157" s="246"/>
      <c r="AP157" s="246"/>
      <c r="AQ157" s="246"/>
      <c r="AR157" s="246"/>
      <c r="AS157" s="246"/>
      <c r="AT157" s="60"/>
      <c r="AU157" s="89"/>
      <c r="AW157" s="89"/>
      <c r="AX157" s="89"/>
      <c r="AY157" s="89"/>
      <c r="AZ157" s="89"/>
    </row>
    <row r="158" spans="1:52" ht="3.75" customHeight="1" x14ac:dyDescent="0.4">
      <c r="A158" s="89"/>
      <c r="B158" s="25"/>
      <c r="C158" s="61"/>
      <c r="D158" s="61"/>
      <c r="E158" s="61"/>
      <c r="F158" s="61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18"/>
      <c r="AG158" s="18"/>
      <c r="AH158" s="18"/>
      <c r="AI158" s="18"/>
      <c r="AJ158" s="18"/>
      <c r="AK158" s="18"/>
      <c r="AL158" s="18"/>
      <c r="AM158" s="18"/>
      <c r="AN158" s="18"/>
      <c r="AO158" s="18"/>
      <c r="AP158" s="18"/>
      <c r="AQ158" s="18"/>
      <c r="AR158" s="18"/>
      <c r="AS158" s="18"/>
      <c r="AT158" s="60"/>
      <c r="AU158" s="89"/>
      <c r="AW158" s="89"/>
      <c r="AX158" s="89"/>
      <c r="AY158" s="89"/>
      <c r="AZ158" s="89"/>
    </row>
    <row r="159" spans="1:52" ht="22.5" customHeight="1" x14ac:dyDescent="0.4">
      <c r="A159" s="89"/>
      <c r="B159" s="25"/>
      <c r="C159" s="61"/>
      <c r="D159" s="61"/>
      <c r="E159" s="61"/>
      <c r="F159" s="61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18"/>
      <c r="AG159" s="18"/>
      <c r="AH159" s="18"/>
      <c r="AI159" s="18"/>
      <c r="AJ159" s="18"/>
      <c r="AK159" s="18"/>
      <c r="AL159" s="18"/>
      <c r="AM159" s="18"/>
      <c r="AN159" s="18"/>
      <c r="AO159" s="18"/>
      <c r="AP159" s="18"/>
      <c r="AQ159" s="18"/>
      <c r="AR159" s="18"/>
      <c r="AS159" s="18"/>
      <c r="AT159" s="60"/>
      <c r="AU159" s="89"/>
      <c r="AW159" s="89"/>
      <c r="AX159" s="89"/>
      <c r="AY159" s="89"/>
      <c r="AZ159" s="89"/>
    </row>
    <row r="160" spans="1:52" ht="22.5" customHeight="1" x14ac:dyDescent="0.4">
      <c r="A160" s="89"/>
      <c r="B160" s="25"/>
      <c r="C160" s="61"/>
      <c r="D160" s="61"/>
      <c r="E160" s="61"/>
      <c r="F160" s="61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18"/>
      <c r="AG160" s="18"/>
      <c r="AH160" s="18"/>
      <c r="AI160" s="18"/>
      <c r="AJ160" s="18"/>
      <c r="AK160" s="18"/>
      <c r="AL160" s="18"/>
      <c r="AM160" s="18"/>
      <c r="AN160" s="18"/>
      <c r="AO160" s="18"/>
      <c r="AP160" s="18"/>
      <c r="AQ160" s="18"/>
      <c r="AR160" s="18"/>
      <c r="AS160" s="18"/>
      <c r="AT160" s="60"/>
      <c r="AU160" s="89"/>
      <c r="AW160" s="89"/>
      <c r="AX160" s="89"/>
      <c r="AY160" s="89"/>
      <c r="AZ160" s="89"/>
    </row>
  </sheetData>
  <sheetProtection algorithmName="SHA-512" hashValue="RpIpKscHaNbXagcyWpLXo3t8OeyDCONjML2Tbd/4GtOEwl7T051aMGtuGTXG7Kurs6GLFcfqi0SjktBN92PWCA==" saltValue="LxioJqCzIG9JTVJdkFX0lw==" spinCount="100000" sheet="1" selectLockedCells="1"/>
  <mergeCells count="191">
    <mergeCell ref="B1:AS1"/>
    <mergeCell ref="AH3:AS3"/>
    <mergeCell ref="B4:E4"/>
    <mergeCell ref="F4:N4"/>
    <mergeCell ref="AH4:AK4"/>
    <mergeCell ref="AL4:AS4"/>
    <mergeCell ref="B12:H12"/>
    <mergeCell ref="I12:O12"/>
    <mergeCell ref="Q12:X12"/>
    <mergeCell ref="Y12:AD12"/>
    <mergeCell ref="AF12:AJ12"/>
    <mergeCell ref="AK12:AS12"/>
    <mergeCell ref="B5:AS5"/>
    <mergeCell ref="B8:H8"/>
    <mergeCell ref="I8:O8"/>
    <mergeCell ref="Q8:Z8"/>
    <mergeCell ref="AA8:AS8"/>
    <mergeCell ref="B10:H10"/>
    <mergeCell ref="I10:AS10"/>
    <mergeCell ref="B16:H16"/>
    <mergeCell ref="I16:O16"/>
    <mergeCell ref="Q16:W16"/>
    <mergeCell ref="X16:AS16"/>
    <mergeCell ref="B18:H18"/>
    <mergeCell ref="I18:O18"/>
    <mergeCell ref="Q18:W18"/>
    <mergeCell ref="X18:AD18"/>
    <mergeCell ref="AF18:AL18"/>
    <mergeCell ref="AM18:AS18"/>
    <mergeCell ref="B22:H22"/>
    <mergeCell ref="I22:O22"/>
    <mergeCell ref="Q22:W22"/>
    <mergeCell ref="X22:AD22"/>
    <mergeCell ref="AF22:AL22"/>
    <mergeCell ref="AM22:AS22"/>
    <mergeCell ref="B20:H20"/>
    <mergeCell ref="I20:O20"/>
    <mergeCell ref="Q20:W20"/>
    <mergeCell ref="X20:AD20"/>
    <mergeCell ref="AF20:AL20"/>
    <mergeCell ref="AM20:AS20"/>
    <mergeCell ref="B32:I32"/>
    <mergeCell ref="J32:O32"/>
    <mergeCell ref="Q32:X32"/>
    <mergeCell ref="Y32:AD32"/>
    <mergeCell ref="AF32:AM32"/>
    <mergeCell ref="AN32:AS32"/>
    <mergeCell ref="B27:P27"/>
    <mergeCell ref="B28:AS28"/>
    <mergeCell ref="B30:I30"/>
    <mergeCell ref="J30:O30"/>
    <mergeCell ref="Q30:X30"/>
    <mergeCell ref="Y30:AB30"/>
    <mergeCell ref="AC30:AD30"/>
    <mergeCell ref="AF30:AM30"/>
    <mergeCell ref="AN30:AR30"/>
    <mergeCell ref="B42:AS42"/>
    <mergeCell ref="B54:O54"/>
    <mergeCell ref="P54:AS54"/>
    <mergeCell ref="B55:AS55"/>
    <mergeCell ref="B34:K34"/>
    <mergeCell ref="B35:AS35"/>
    <mergeCell ref="B37:O37"/>
    <mergeCell ref="P37:AS37"/>
    <mergeCell ref="B38:AS38"/>
    <mergeCell ref="B41:O41"/>
    <mergeCell ref="P41:AS41"/>
    <mergeCell ref="B45:AS45"/>
    <mergeCell ref="B46:AS46"/>
    <mergeCell ref="AL52:AO52"/>
    <mergeCell ref="AP52:AS52"/>
    <mergeCell ref="AH48:AS48"/>
    <mergeCell ref="B49:E49"/>
    <mergeCell ref="F49:N49"/>
    <mergeCell ref="AH49:AK49"/>
    <mergeCell ref="AL49:AS49"/>
    <mergeCell ref="B51:E51"/>
    <mergeCell ref="F51:N51"/>
    <mergeCell ref="AH51:AK51"/>
    <mergeCell ref="AL51:AS51"/>
    <mergeCell ref="B66:V66"/>
    <mergeCell ref="W66:AB66"/>
    <mergeCell ref="AC66:AS66"/>
    <mergeCell ref="W67:AC67"/>
    <mergeCell ref="AD67:AS67"/>
    <mergeCell ref="B69:AS69"/>
    <mergeCell ref="B58:O58"/>
    <mergeCell ref="P58:AS58"/>
    <mergeCell ref="B59:AS59"/>
    <mergeCell ref="B62:AS62"/>
    <mergeCell ref="B64:AS64"/>
    <mergeCell ref="B65:V65"/>
    <mergeCell ref="B77:AS77"/>
    <mergeCell ref="B78:AS78"/>
    <mergeCell ref="B80:AS80"/>
    <mergeCell ref="B81:AS81"/>
    <mergeCell ref="W82:AB82"/>
    <mergeCell ref="AC82:AS82"/>
    <mergeCell ref="B70:AS70"/>
    <mergeCell ref="B72:AS72"/>
    <mergeCell ref="B73:AS73"/>
    <mergeCell ref="W74:AB74"/>
    <mergeCell ref="AC74:AS74"/>
    <mergeCell ref="W75:AB75"/>
    <mergeCell ref="AD75:AS75"/>
    <mergeCell ref="B97:AS97"/>
    <mergeCell ref="B98:V98"/>
    <mergeCell ref="W98:AB98"/>
    <mergeCell ref="AC98:AS98"/>
    <mergeCell ref="B99:V99"/>
    <mergeCell ref="W99:AB99"/>
    <mergeCell ref="AC99:AS99"/>
    <mergeCell ref="B83:V83"/>
    <mergeCell ref="W83:AB83"/>
    <mergeCell ref="AC83:AS83"/>
    <mergeCell ref="B85:AS85"/>
    <mergeCell ref="B86:AS86"/>
    <mergeCell ref="B96:AS96"/>
    <mergeCell ref="B88:AS88"/>
    <mergeCell ref="AL94:AO94"/>
    <mergeCell ref="AP94:AS94"/>
    <mergeCell ref="AH90:AS90"/>
    <mergeCell ref="B91:E91"/>
    <mergeCell ref="F91:N91"/>
    <mergeCell ref="AH91:AK91"/>
    <mergeCell ref="AL91:AS91"/>
    <mergeCell ref="B93:E93"/>
    <mergeCell ref="F93:N93"/>
    <mergeCell ref="AH93:AK93"/>
    <mergeCell ref="AC107:AS107"/>
    <mergeCell ref="W108:AB108"/>
    <mergeCell ref="AC108:AS108"/>
    <mergeCell ref="B111:AS111"/>
    <mergeCell ref="B112:AS112"/>
    <mergeCell ref="B102:AS102"/>
    <mergeCell ref="B103:AS103"/>
    <mergeCell ref="B105:AS105"/>
    <mergeCell ref="B106:AS106"/>
    <mergeCell ref="W141:AB141"/>
    <mergeCell ref="AC141:AS141"/>
    <mergeCell ref="B143:AS143"/>
    <mergeCell ref="B144:AS144"/>
    <mergeCell ref="B148:K148"/>
    <mergeCell ref="B149:AS149"/>
    <mergeCell ref="B127:AS127"/>
    <mergeCell ref="B128:AS128"/>
    <mergeCell ref="B138:AS138"/>
    <mergeCell ref="B139:AS139"/>
    <mergeCell ref="W140:AB140"/>
    <mergeCell ref="AC140:AS140"/>
    <mergeCell ref="B130:AS130"/>
    <mergeCell ref="AL136:AO136"/>
    <mergeCell ref="AP136:AS136"/>
    <mergeCell ref="B157:AS157"/>
    <mergeCell ref="AF153:AS153"/>
    <mergeCell ref="B155:G155"/>
    <mergeCell ref="H155:O155"/>
    <mergeCell ref="Q155:X155"/>
    <mergeCell ref="Y155:AD155"/>
    <mergeCell ref="AF155:AK155"/>
    <mergeCell ref="AL155:AS155"/>
    <mergeCell ref="B151:H151"/>
    <mergeCell ref="I151:O151"/>
    <mergeCell ref="Q151:Z151"/>
    <mergeCell ref="AA151:AD151"/>
    <mergeCell ref="B153:O153"/>
    <mergeCell ref="Q153:AD153"/>
    <mergeCell ref="AL93:AS93"/>
    <mergeCell ref="AH132:AS132"/>
    <mergeCell ref="B133:E133"/>
    <mergeCell ref="F133:N133"/>
    <mergeCell ref="AH133:AK133"/>
    <mergeCell ref="AL133:AS133"/>
    <mergeCell ref="B135:E135"/>
    <mergeCell ref="F135:N135"/>
    <mergeCell ref="AH135:AK135"/>
    <mergeCell ref="AL135:AS135"/>
    <mergeCell ref="B120:AS120"/>
    <mergeCell ref="B122:AS122"/>
    <mergeCell ref="B123:AS123"/>
    <mergeCell ref="W124:AB124"/>
    <mergeCell ref="AC124:AS124"/>
    <mergeCell ref="W125:AB125"/>
    <mergeCell ref="AC125:AS125"/>
    <mergeCell ref="B114:AS114"/>
    <mergeCell ref="B115:AS115"/>
    <mergeCell ref="AC116:AS116"/>
    <mergeCell ref="W117:AB117"/>
    <mergeCell ref="AC117:AS117"/>
    <mergeCell ref="B119:AS119"/>
    <mergeCell ref="W107:AB107"/>
  </mergeCells>
  <conditionalFormatting sqref="B28:AS28">
    <cfRule type="cellIs" dxfId="592" priority="79" operator="equal">
      <formula>0</formula>
    </cfRule>
  </conditionalFormatting>
  <conditionalFormatting sqref="B35:AS35">
    <cfRule type="containsBlanks" dxfId="591" priority="37">
      <formula>LEN(TRIM(B35))=0</formula>
    </cfRule>
  </conditionalFormatting>
  <conditionalFormatting sqref="B38:AS38">
    <cfRule type="cellIs" dxfId="590" priority="46" operator="equal">
      <formula>0</formula>
    </cfRule>
  </conditionalFormatting>
  <conditionalFormatting sqref="B42:AS42">
    <cfRule type="cellIs" dxfId="589" priority="45" operator="equal">
      <formula>0</formula>
    </cfRule>
  </conditionalFormatting>
  <conditionalFormatting sqref="B45:AS45">
    <cfRule type="cellIs" dxfId="588" priority="11" operator="equal">
      <formula>0</formula>
    </cfRule>
  </conditionalFormatting>
  <conditionalFormatting sqref="B52:AS52">
    <cfRule type="cellIs" dxfId="587" priority="9" operator="equal">
      <formula>0</formula>
    </cfRule>
  </conditionalFormatting>
  <conditionalFormatting sqref="B55:AS55">
    <cfRule type="cellIs" dxfId="586" priority="44" operator="equal">
      <formula>0</formula>
    </cfRule>
  </conditionalFormatting>
  <conditionalFormatting sqref="B59:AS59 B60:AR60">
    <cfRule type="cellIs" dxfId="585" priority="43" operator="equal">
      <formula>0</formula>
    </cfRule>
  </conditionalFormatting>
  <conditionalFormatting sqref="B94:AS94">
    <cfRule type="cellIs" dxfId="584" priority="8" operator="equal">
      <formula>0</formula>
    </cfRule>
  </conditionalFormatting>
  <conditionalFormatting sqref="B136:AS136">
    <cfRule type="cellIs" dxfId="583" priority="7" operator="equal">
      <formula>0</formula>
    </cfRule>
  </conditionalFormatting>
  <conditionalFormatting sqref="B146:AS146">
    <cfRule type="cellIs" dxfId="582" priority="26" operator="equal">
      <formula>0</formula>
    </cfRule>
  </conditionalFormatting>
  <conditionalFormatting sqref="B149:AS149">
    <cfRule type="cellIs" dxfId="581" priority="74" operator="equal">
      <formula>0</formula>
    </cfRule>
  </conditionalFormatting>
  <conditionalFormatting sqref="I8:O8">
    <cfRule type="cellIs" dxfId="580" priority="20" operator="equal">
      <formula>0</formula>
    </cfRule>
  </conditionalFormatting>
  <conditionalFormatting sqref="I12:O12">
    <cfRule type="cellIs" dxfId="579" priority="90" operator="equal">
      <formula>0</formula>
    </cfRule>
  </conditionalFormatting>
  <conditionalFormatting sqref="I16:O16">
    <cfRule type="cellIs" dxfId="578" priority="65" operator="equal">
      <formula>0</formula>
    </cfRule>
  </conditionalFormatting>
  <conditionalFormatting sqref="I18:O18">
    <cfRule type="cellIs" dxfId="577" priority="64" operator="equal">
      <formula>0</formula>
    </cfRule>
  </conditionalFormatting>
  <conditionalFormatting sqref="I20:O20">
    <cfRule type="cellIs" dxfId="576" priority="63" operator="equal">
      <formula>0</formula>
    </cfRule>
  </conditionalFormatting>
  <conditionalFormatting sqref="I22:O22">
    <cfRule type="cellIs" dxfId="575" priority="62" operator="equal">
      <formula>0</formula>
    </cfRule>
  </conditionalFormatting>
  <conditionalFormatting sqref="I10:AS10">
    <cfRule type="cellIs" dxfId="574" priority="68" operator="equal">
      <formula>0</formula>
    </cfRule>
  </conditionalFormatting>
  <conditionalFormatting sqref="J30:O30">
    <cfRule type="cellIs" dxfId="573" priority="55" operator="equal">
      <formula>0</formula>
    </cfRule>
  </conditionalFormatting>
  <conditionalFormatting sqref="J32:O32">
    <cfRule type="cellIs" dxfId="572" priority="54" operator="equal">
      <formula>0</formula>
    </cfRule>
  </conditionalFormatting>
  <conditionalFormatting sqref="P37:AS37">
    <cfRule type="cellIs" dxfId="571" priority="50" operator="equal">
      <formula>0</formula>
    </cfRule>
  </conditionalFormatting>
  <conditionalFormatting sqref="P41:AS41">
    <cfRule type="cellIs" dxfId="570" priority="49" operator="equal">
      <formula>0</formula>
    </cfRule>
  </conditionalFormatting>
  <conditionalFormatting sqref="P54:AS54">
    <cfRule type="cellIs" dxfId="569" priority="48" operator="equal">
      <formula>0</formula>
    </cfRule>
  </conditionalFormatting>
  <conditionalFormatting sqref="P58:AS58">
    <cfRule type="cellIs" dxfId="568" priority="47" operator="equal">
      <formula>0</formula>
    </cfRule>
  </conditionalFormatting>
  <conditionalFormatting sqref="Q16:W16">
    <cfRule type="notContainsBlanks" dxfId="567" priority="88">
      <formula>LEN(TRIM(Q16))&gt;0</formula>
    </cfRule>
  </conditionalFormatting>
  <conditionalFormatting sqref="X18:AD18">
    <cfRule type="cellIs" dxfId="566" priority="61" operator="equal">
      <formula>0</formula>
    </cfRule>
  </conditionalFormatting>
  <conditionalFormatting sqref="X20:AD20">
    <cfRule type="cellIs" dxfId="565" priority="59" operator="equal">
      <formula>0</formula>
    </cfRule>
  </conditionalFormatting>
  <conditionalFormatting sqref="X22:AD22">
    <cfRule type="cellIs" dxfId="564" priority="58" operator="equal">
      <formula>0</formula>
    </cfRule>
  </conditionalFormatting>
  <conditionalFormatting sqref="X16:AS16">
    <cfRule type="cellIs" dxfId="563" priority="86" operator="equal">
      <formula>0</formula>
    </cfRule>
    <cfRule type="cellIs" dxfId="562" priority="85" operator="notEqual">
      <formula>0</formula>
    </cfRule>
  </conditionalFormatting>
  <conditionalFormatting sqref="Y12">
    <cfRule type="containsBlanks" dxfId="561" priority="89">
      <formula>LEN(TRIM(Y12))=0</formula>
    </cfRule>
  </conditionalFormatting>
  <conditionalFormatting sqref="Y30:AB30">
    <cfRule type="cellIs" dxfId="560" priority="52" operator="equal">
      <formula>0</formula>
    </cfRule>
  </conditionalFormatting>
  <conditionalFormatting sqref="Y12:AD12">
    <cfRule type="cellIs" dxfId="559" priority="67" operator="equal">
      <formula>0</formula>
    </cfRule>
  </conditionalFormatting>
  <conditionalFormatting sqref="Y32:AD32">
    <cfRule type="cellIs" dxfId="558" priority="53" operator="equal">
      <formula>0</formula>
    </cfRule>
  </conditionalFormatting>
  <conditionalFormatting sqref="AA8:AS8">
    <cfRule type="cellIs" dxfId="557" priority="69" operator="equal">
      <formula>0</formula>
    </cfRule>
  </conditionalFormatting>
  <conditionalFormatting sqref="AC66">
    <cfRule type="containsBlanks" dxfId="556" priority="33">
      <formula>LEN(TRIM(AC66))=0</formula>
    </cfRule>
  </conditionalFormatting>
  <conditionalFormatting sqref="AC74 H155:O155">
    <cfRule type="containsBlanks" dxfId="555" priority="42">
      <formula>LEN(TRIM(H74))=0</formula>
    </cfRule>
  </conditionalFormatting>
  <conditionalFormatting sqref="AC82">
    <cfRule type="containsBlanks" dxfId="554" priority="32">
      <formula>LEN(TRIM(AC82))=0</formula>
    </cfRule>
  </conditionalFormatting>
  <conditionalFormatting sqref="AC98">
    <cfRule type="containsBlanks" dxfId="553" priority="31">
      <formula>LEN(TRIM(AC98))=0</formula>
    </cfRule>
  </conditionalFormatting>
  <conditionalFormatting sqref="AC107">
    <cfRule type="containsBlanks" dxfId="552" priority="29">
      <formula>LEN(TRIM(AC107))=0</formula>
    </cfRule>
  </conditionalFormatting>
  <conditionalFormatting sqref="AC116">
    <cfRule type="containsBlanks" dxfId="551" priority="28">
      <formula>LEN(TRIM(AC116))=0</formula>
    </cfRule>
  </conditionalFormatting>
  <conditionalFormatting sqref="AC124">
    <cfRule type="containsBlanks" dxfId="550" priority="75">
      <formula>LEN(TRIM(AC124))=0</formula>
    </cfRule>
  </conditionalFormatting>
  <conditionalFormatting sqref="AC140">
    <cfRule type="containsBlanks" dxfId="549" priority="27">
      <formula>LEN(TRIM(AC140))=0</formula>
    </cfRule>
  </conditionalFormatting>
  <conditionalFormatting sqref="AF12:AJ12">
    <cfRule type="containsText" dxfId="548" priority="19" operator="containsText" text="Data junção:">
      <formula>NOT(ISERROR(SEARCH("Data junção:",AF12)))</formula>
    </cfRule>
  </conditionalFormatting>
  <conditionalFormatting sqref="AK12:AS12">
    <cfRule type="cellIs" dxfId="547" priority="66" operator="equal">
      <formula>0</formula>
    </cfRule>
    <cfRule type="expression" dxfId="546" priority="18">
      <formula>$AF$12="Data junção:"</formula>
    </cfRule>
  </conditionalFormatting>
  <conditionalFormatting sqref="AL4:AS4">
    <cfRule type="cellIs" dxfId="545" priority="21" operator="equal">
      <formula>0</formula>
    </cfRule>
  </conditionalFormatting>
  <conditionalFormatting sqref="AL49:AS49">
    <cfRule type="cellIs" dxfId="544" priority="6" operator="equal">
      <formula>0</formula>
    </cfRule>
  </conditionalFormatting>
  <conditionalFormatting sqref="AL51:AS51">
    <cfRule type="cellIs" dxfId="543" priority="5" operator="equal">
      <formula>0</formula>
    </cfRule>
  </conditionalFormatting>
  <conditionalFormatting sqref="AL91:AS91">
    <cfRule type="cellIs" dxfId="542" priority="4" operator="equal">
      <formula>0</formula>
    </cfRule>
  </conditionalFormatting>
  <conditionalFormatting sqref="AL93:AS93">
    <cfRule type="cellIs" dxfId="541" priority="3" operator="equal">
      <formula>0</formula>
    </cfRule>
  </conditionalFormatting>
  <conditionalFormatting sqref="AL133:AS133">
    <cfRule type="cellIs" dxfId="540" priority="2" operator="equal">
      <formula>0</formula>
    </cfRule>
  </conditionalFormatting>
  <conditionalFormatting sqref="AL135:AS135">
    <cfRule type="cellIs" dxfId="539" priority="1" operator="equal">
      <formula>0</formula>
    </cfRule>
  </conditionalFormatting>
  <conditionalFormatting sqref="AM18:AS18">
    <cfRule type="cellIs" dxfId="538" priority="60" operator="equal">
      <formula>0</formula>
    </cfRule>
  </conditionalFormatting>
  <conditionalFormatting sqref="AM20:AS20">
    <cfRule type="cellIs" dxfId="537" priority="57" operator="equal">
      <formula>0</formula>
    </cfRule>
  </conditionalFormatting>
  <conditionalFormatting sqref="AM22:AS22">
    <cfRule type="cellIs" dxfId="536" priority="56" operator="equal">
      <formula>0</formula>
    </cfRule>
  </conditionalFormatting>
  <conditionalFormatting sqref="AN27">
    <cfRule type="cellIs" dxfId="535" priority="80" operator="greaterThan">
      <formula>0.8</formula>
    </cfRule>
  </conditionalFormatting>
  <conditionalFormatting sqref="AN32">
    <cfRule type="cellIs" dxfId="534" priority="82" operator="greaterThan">
      <formula>0.8</formula>
    </cfRule>
  </conditionalFormatting>
  <conditionalFormatting sqref="AN34">
    <cfRule type="cellIs" dxfId="533" priority="38" operator="greaterThan">
      <formula>0.8</formula>
    </cfRule>
  </conditionalFormatting>
  <conditionalFormatting sqref="AN39:AN40">
    <cfRule type="cellIs" dxfId="532" priority="36" operator="greaterThan">
      <formula>0.8</formula>
    </cfRule>
  </conditionalFormatting>
  <conditionalFormatting sqref="AN43:AN45">
    <cfRule type="cellIs" dxfId="531" priority="10" operator="greaterThan">
      <formula>0.8</formula>
    </cfRule>
  </conditionalFormatting>
  <conditionalFormatting sqref="AN53">
    <cfRule type="cellIs" dxfId="530" priority="35" operator="greaterThan">
      <formula>0.8</formula>
    </cfRule>
  </conditionalFormatting>
  <conditionalFormatting sqref="AN56:AN57">
    <cfRule type="cellIs" dxfId="529" priority="34" operator="greaterThan">
      <formula>0.8</formula>
    </cfRule>
  </conditionalFormatting>
  <conditionalFormatting sqref="AN60">
    <cfRule type="cellIs" dxfId="528" priority="76" operator="greaterThan">
      <formula>0.8</formula>
    </cfRule>
  </conditionalFormatting>
  <conditionalFormatting sqref="AN148">
    <cfRule type="cellIs" dxfId="527" priority="73" operator="greaterThan">
      <formula>0.8</formula>
    </cfRule>
  </conditionalFormatting>
  <conditionalFormatting sqref="AN30:AR30">
    <cfRule type="cellIs" dxfId="526" priority="51" operator="equal">
      <formula>0</formula>
    </cfRule>
  </conditionalFormatting>
  <conditionalFormatting sqref="AN32:AS32">
    <cfRule type="cellIs" dxfId="525" priority="81" operator="equal">
      <formula>0</formula>
    </cfRule>
  </conditionalFormatting>
  <conditionalFormatting sqref="AV151">
    <cfRule type="cellIs" dxfId="524" priority="17" operator="equal">
      <formula>0</formula>
    </cfRule>
    <cfRule type="cellIs" dxfId="523" priority="16" operator="notEqual">
      <formula>0</formula>
    </cfRule>
  </conditionalFormatting>
  <conditionalFormatting sqref="AV155">
    <cfRule type="cellIs" dxfId="522" priority="41" operator="equal">
      <formula>0</formula>
    </cfRule>
    <cfRule type="cellIs" dxfId="521" priority="40" operator="notEqual">
      <formula>0</formula>
    </cfRule>
  </conditionalFormatting>
  <conditionalFormatting sqref="AX155">
    <cfRule type="cellIs" dxfId="520" priority="12" operator="notEqual">
      <formula>0</formula>
    </cfRule>
    <cfRule type="cellIs" dxfId="519" priority="13" operator="equal">
      <formula>0</formula>
    </cfRule>
  </conditionalFormatting>
  <conditionalFormatting sqref="AZ155">
    <cfRule type="cellIs" dxfId="518" priority="15" operator="equal">
      <formula>0</formula>
    </cfRule>
    <cfRule type="cellIs" dxfId="517" priority="14" operator="notEqual">
      <formula>0</formula>
    </cfRule>
  </conditionalFormatting>
  <printOptions horizontalCentered="1"/>
  <pageMargins left="0.94488188976377963" right="0.70866141732283472" top="1.4173228346456694" bottom="0.74803149606299213" header="0.31496062992125984" footer="0.39370078740157483"/>
  <pageSetup paperSize="9" scale="70" orientation="portrait" r:id="rId1"/>
  <headerFooter>
    <oddHeader>&amp;L&amp;G&amp;C&amp;"Segoe UI,Normal"&amp;8
&amp;7
&amp;16&amp;K1B2A57Fundo de Reabilitação e Conservação Patrimonial&amp;8
&amp;16&amp;K01+043Parecer Técnico de Candidatura
&amp;K01+028Anexo RC&amp;R&amp;G</oddHeader>
    <oddFooter>&amp;R&amp;"Segoe UI,Negrito"&amp;8&amp;K01+033&amp;P&amp;"Segoe UI,Normal" | &amp;N</oddFooter>
  </headerFooter>
  <rowBreaks count="3" manualBreakCount="3">
    <brk id="45" max="45" man="1"/>
    <brk id="87" max="45" man="1"/>
    <brk id="129" max="45" man="1"/>
  </rowBreaks>
  <legacyDrawingHF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8C21E93E-CC67-43D4-BDA3-8EF7C7C21304}">
          <x14:formula1>
            <xm:f>suporte!$B$28:$B$30</xm:f>
          </x14:formula1>
          <xm:sqref>AC66:AS66</xm:sqref>
        </x14:dataValidation>
        <x14:dataValidation type="list" allowBlank="1" showInputMessage="1" showErrorMessage="1" xr:uid="{97A6A5F1-BBD9-4A03-AFB3-500023EF37D8}">
          <x14:formula1>
            <xm:f>suporte!$B$32:$B$34</xm:f>
          </x14:formula1>
          <xm:sqref>AC74:AS74 AC82:AS82 AC98:AS98 AC107:AS107 AC140:AS140</xm:sqref>
        </x14:dataValidation>
        <x14:dataValidation type="list" allowBlank="1" showInputMessage="1" showErrorMessage="1" xr:uid="{C3ADD992-50D3-4766-991E-5CEA715DC225}">
          <x14:formula1>
            <xm:f>suporte!$B$48:$B$49</xm:f>
          </x14:formula1>
          <xm:sqref>AC116:AS116 AC124:AS124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EC239-704F-4327-9519-E3C6D1033596}">
  <dimension ref="A1:BB301"/>
  <sheetViews>
    <sheetView showGridLines="0" zoomScaleNormal="100" zoomScaleSheetLayoutView="100" workbookViewId="0">
      <selection activeCell="B280" sqref="B280:AS280"/>
    </sheetView>
  </sheetViews>
  <sheetFormatPr defaultColWidth="8" defaultRowHeight="16.2" x14ac:dyDescent="0.4"/>
  <cols>
    <col min="1" max="1" width="1.08984375" style="3" customWidth="1"/>
    <col min="2" max="45" width="2.1796875" style="3" customWidth="1"/>
    <col min="46" max="46" width="1.08984375" style="3" customWidth="1"/>
    <col min="47" max="47" width="4.453125" style="3" customWidth="1"/>
    <col min="48" max="48" width="4.453125" style="4" customWidth="1"/>
    <col min="49" max="52" width="8.90625" style="3" customWidth="1"/>
    <col min="53" max="53" width="5" style="3" bestFit="1" customWidth="1"/>
    <col min="54" max="54" width="8.08984375" style="3" bestFit="1" customWidth="1"/>
    <col min="55" max="16384" width="8" style="3"/>
  </cols>
  <sheetData>
    <row r="1" spans="1:48" ht="37.5" customHeight="1" x14ac:dyDescent="0.4">
      <c r="A1" s="89"/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226"/>
      <c r="O1" s="226"/>
      <c r="P1" s="226"/>
      <c r="Q1" s="226"/>
      <c r="R1" s="226"/>
      <c r="S1" s="226"/>
      <c r="T1" s="226"/>
      <c r="U1" s="226"/>
      <c r="V1" s="226"/>
      <c r="W1" s="226"/>
      <c r="X1" s="226"/>
      <c r="Y1" s="226"/>
      <c r="Z1" s="226"/>
      <c r="AA1" s="226"/>
      <c r="AB1" s="226"/>
      <c r="AC1" s="226"/>
      <c r="AD1" s="226"/>
      <c r="AE1" s="226"/>
      <c r="AF1" s="226"/>
      <c r="AG1" s="226"/>
      <c r="AH1" s="226"/>
      <c r="AI1" s="226"/>
      <c r="AJ1" s="226"/>
      <c r="AK1" s="226"/>
      <c r="AL1" s="226"/>
      <c r="AM1" s="226"/>
      <c r="AN1" s="226"/>
      <c r="AO1" s="226"/>
      <c r="AP1" s="226"/>
      <c r="AQ1" s="226"/>
      <c r="AR1" s="226"/>
      <c r="AS1" s="226"/>
      <c r="AT1" s="89"/>
      <c r="AU1" s="89"/>
    </row>
    <row r="2" spans="1:48" ht="11.25" customHeight="1" x14ac:dyDescent="0.4">
      <c r="A2" s="89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89"/>
      <c r="AU2" s="89"/>
    </row>
    <row r="3" spans="1:48" ht="15" customHeight="1" x14ac:dyDescent="0.4">
      <c r="A3" s="89"/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89"/>
      <c r="AB3" s="89"/>
      <c r="AC3" s="89"/>
      <c r="AD3" s="89"/>
      <c r="AE3" s="89"/>
      <c r="AF3" s="89"/>
      <c r="AG3" s="89"/>
      <c r="AH3" s="237" t="s">
        <v>64</v>
      </c>
      <c r="AI3" s="237"/>
      <c r="AJ3" s="237"/>
      <c r="AK3" s="237"/>
      <c r="AL3" s="237"/>
      <c r="AM3" s="237"/>
      <c r="AN3" s="237"/>
      <c r="AO3" s="237"/>
      <c r="AP3" s="237"/>
      <c r="AQ3" s="237"/>
      <c r="AR3" s="237"/>
      <c r="AS3" s="237"/>
      <c r="AT3" s="89"/>
      <c r="AU3" s="89"/>
    </row>
    <row r="4" spans="1:48" ht="22.5" customHeight="1" x14ac:dyDescent="0.4">
      <c r="A4" s="89"/>
      <c r="B4" s="238"/>
      <c r="C4" s="238"/>
      <c r="D4" s="238"/>
      <c r="E4" s="238"/>
      <c r="F4" s="239"/>
      <c r="G4" s="239"/>
      <c r="H4" s="239"/>
      <c r="I4" s="239"/>
      <c r="J4" s="239"/>
      <c r="K4" s="239"/>
      <c r="L4" s="239"/>
      <c r="M4" s="239"/>
      <c r="N4" s="23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223" t="s">
        <v>1</v>
      </c>
      <c r="AI4" s="223"/>
      <c r="AJ4" s="223"/>
      <c r="AK4" s="223"/>
      <c r="AL4" s="261">
        <f>Parecer!AL4</f>
        <v>0</v>
      </c>
      <c r="AM4" s="261"/>
      <c r="AN4" s="261"/>
      <c r="AO4" s="261"/>
      <c r="AP4" s="261"/>
      <c r="AQ4" s="261"/>
      <c r="AR4" s="261"/>
      <c r="AS4" s="261"/>
      <c r="AT4" s="8"/>
      <c r="AU4" s="89"/>
    </row>
    <row r="5" spans="1:48" ht="15" customHeight="1" x14ac:dyDescent="0.4">
      <c r="A5" s="89"/>
      <c r="B5" s="326" t="s">
        <v>165</v>
      </c>
      <c r="C5" s="326"/>
      <c r="D5" s="326"/>
      <c r="E5" s="326"/>
      <c r="F5" s="326"/>
      <c r="G5" s="326"/>
      <c r="H5" s="326"/>
      <c r="I5" s="326"/>
      <c r="J5" s="326"/>
      <c r="K5" s="326"/>
      <c r="L5" s="326"/>
      <c r="M5" s="326"/>
      <c r="N5" s="326"/>
      <c r="O5" s="326"/>
      <c r="P5" s="326"/>
      <c r="Q5" s="326"/>
      <c r="R5" s="326"/>
      <c r="S5" s="326"/>
      <c r="T5" s="326"/>
      <c r="U5" s="326"/>
      <c r="V5" s="326"/>
      <c r="W5" s="326"/>
      <c r="X5" s="326"/>
      <c r="Y5" s="326"/>
      <c r="Z5" s="326"/>
      <c r="AA5" s="326"/>
      <c r="AB5" s="326"/>
      <c r="AC5" s="326"/>
      <c r="AD5" s="326"/>
      <c r="AE5" s="326"/>
      <c r="AF5" s="326"/>
      <c r="AG5" s="326"/>
      <c r="AH5" s="326"/>
      <c r="AI5" s="326"/>
      <c r="AJ5" s="326"/>
      <c r="AK5" s="326"/>
      <c r="AL5" s="326"/>
      <c r="AM5" s="326"/>
      <c r="AN5" s="326"/>
      <c r="AO5" s="326"/>
      <c r="AP5" s="326"/>
      <c r="AQ5" s="326"/>
      <c r="AR5" s="326"/>
      <c r="AS5" s="326"/>
      <c r="AT5" s="8"/>
      <c r="AU5" s="89"/>
    </row>
    <row r="6" spans="1:48" ht="30" customHeight="1" x14ac:dyDescent="0.45">
      <c r="A6" s="89"/>
      <c r="B6" s="153" t="s">
        <v>4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91"/>
      <c r="AI6" s="91"/>
      <c r="AJ6" s="91"/>
      <c r="AK6" s="91"/>
      <c r="AL6" s="91"/>
      <c r="AM6" s="91"/>
      <c r="AN6" s="91"/>
      <c r="AO6" s="91"/>
      <c r="AP6" s="91"/>
      <c r="AQ6" s="91"/>
      <c r="AR6" s="91"/>
      <c r="AS6" s="91"/>
      <c r="AT6" s="31"/>
      <c r="AU6" s="89"/>
    </row>
    <row r="7" spans="1:48" ht="3.75" customHeight="1" x14ac:dyDescent="0.4">
      <c r="A7" s="89"/>
      <c r="B7" s="154"/>
      <c r="C7" s="154"/>
      <c r="D7" s="154"/>
      <c r="E7" s="154"/>
      <c r="F7" s="154"/>
      <c r="G7" s="154"/>
      <c r="H7" s="154"/>
      <c r="I7" s="154"/>
      <c r="J7" s="154"/>
      <c r="K7" s="154"/>
      <c r="L7" s="154"/>
      <c r="M7" s="154"/>
      <c r="N7" s="154"/>
      <c r="O7" s="154"/>
      <c r="P7" s="154"/>
      <c r="Q7" s="154"/>
      <c r="R7" s="154"/>
      <c r="S7" s="154"/>
      <c r="T7" s="154"/>
      <c r="U7" s="154"/>
      <c r="V7" s="154"/>
      <c r="W7" s="154"/>
      <c r="X7" s="154"/>
      <c r="Y7" s="154"/>
      <c r="Z7" s="154"/>
      <c r="AA7" s="154"/>
      <c r="AB7" s="154"/>
      <c r="AC7" s="154"/>
      <c r="AD7" s="154"/>
      <c r="AE7" s="154"/>
      <c r="AF7" s="154"/>
      <c r="AG7" s="154"/>
      <c r="AH7" s="154"/>
      <c r="AI7" s="154"/>
      <c r="AJ7" s="154"/>
      <c r="AK7" s="154"/>
      <c r="AL7" s="154"/>
      <c r="AM7" s="154"/>
      <c r="AN7" s="154"/>
      <c r="AO7" s="154"/>
      <c r="AP7" s="154"/>
      <c r="AQ7" s="154"/>
      <c r="AR7" s="154"/>
      <c r="AS7" s="154"/>
      <c r="AT7" s="31"/>
      <c r="AU7" s="89"/>
    </row>
    <row r="8" spans="1:48" ht="18.75" customHeight="1" x14ac:dyDescent="0.45">
      <c r="A8" s="89"/>
      <c r="B8" s="223" t="s">
        <v>5</v>
      </c>
      <c r="C8" s="223"/>
      <c r="D8" s="223"/>
      <c r="E8" s="223"/>
      <c r="F8" s="223"/>
      <c r="G8" s="223"/>
      <c r="H8" s="223"/>
      <c r="I8" s="262">
        <f>Parecer!I10</f>
        <v>0</v>
      </c>
      <c r="J8" s="262"/>
      <c r="K8" s="262"/>
      <c r="L8" s="262"/>
      <c r="M8" s="262"/>
      <c r="N8" s="262"/>
      <c r="O8" s="262"/>
      <c r="P8" s="89"/>
      <c r="Q8" s="223" t="s">
        <v>7</v>
      </c>
      <c r="R8" s="223"/>
      <c r="S8" s="223"/>
      <c r="T8" s="223"/>
      <c r="U8" s="223"/>
      <c r="V8" s="223"/>
      <c r="W8" s="223"/>
      <c r="X8" s="223"/>
      <c r="Y8" s="223"/>
      <c r="Z8" s="223"/>
      <c r="AA8" s="276">
        <f>Parecer!AL10</f>
        <v>0</v>
      </c>
      <c r="AB8" s="276"/>
      <c r="AC8" s="276"/>
      <c r="AD8" s="276"/>
      <c r="AE8" s="276"/>
      <c r="AF8" s="276"/>
      <c r="AG8" s="276"/>
      <c r="AH8" s="276"/>
      <c r="AI8" s="276"/>
      <c r="AJ8" s="276"/>
      <c r="AK8" s="276"/>
      <c r="AL8" s="276"/>
      <c r="AM8" s="276"/>
      <c r="AN8" s="276"/>
      <c r="AO8" s="276"/>
      <c r="AP8" s="276"/>
      <c r="AQ8" s="276"/>
      <c r="AR8" s="276"/>
      <c r="AS8" s="276"/>
      <c r="AT8" s="6"/>
      <c r="AU8" s="89"/>
    </row>
    <row r="9" spans="1:48" ht="3.75" customHeight="1" x14ac:dyDescent="0.4">
      <c r="A9" s="89"/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89"/>
    </row>
    <row r="10" spans="1:48" ht="18.75" customHeight="1" x14ac:dyDescent="0.4">
      <c r="A10" s="89"/>
      <c r="B10" s="223" t="s">
        <v>8</v>
      </c>
      <c r="C10" s="223"/>
      <c r="D10" s="223"/>
      <c r="E10" s="223"/>
      <c r="F10" s="223"/>
      <c r="G10" s="223"/>
      <c r="H10" s="223"/>
      <c r="I10" s="249">
        <f>'Formulário Candidatura'!I11</f>
        <v>0</v>
      </c>
      <c r="J10" s="249"/>
      <c r="K10" s="249"/>
      <c r="L10" s="249"/>
      <c r="M10" s="249"/>
      <c r="N10" s="249"/>
      <c r="O10" s="249"/>
      <c r="P10" s="249"/>
      <c r="Q10" s="249"/>
      <c r="R10" s="249"/>
      <c r="S10" s="249"/>
      <c r="T10" s="249"/>
      <c r="U10" s="249"/>
      <c r="V10" s="249"/>
      <c r="W10" s="249"/>
      <c r="X10" s="249"/>
      <c r="Y10" s="249"/>
      <c r="Z10" s="249"/>
      <c r="AA10" s="249"/>
      <c r="AB10" s="249"/>
      <c r="AC10" s="249"/>
      <c r="AD10" s="249"/>
      <c r="AE10" s="249"/>
      <c r="AF10" s="249"/>
      <c r="AG10" s="249"/>
      <c r="AH10" s="249"/>
      <c r="AI10" s="249"/>
      <c r="AJ10" s="249"/>
      <c r="AK10" s="249"/>
      <c r="AL10" s="249"/>
      <c r="AM10" s="249"/>
      <c r="AN10" s="249"/>
      <c r="AO10" s="249"/>
      <c r="AP10" s="249"/>
      <c r="AQ10" s="249"/>
      <c r="AR10" s="249"/>
      <c r="AS10" s="249"/>
      <c r="AT10" s="25"/>
      <c r="AU10" s="89"/>
    </row>
    <row r="11" spans="1:48" ht="3.75" customHeight="1" x14ac:dyDescent="0.4">
      <c r="A11" s="89"/>
      <c r="B11" s="6"/>
      <c r="C11" s="6"/>
      <c r="D11" s="6"/>
      <c r="E11" s="6"/>
      <c r="F11" s="6"/>
      <c r="G11" s="6"/>
      <c r="H11" s="6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25"/>
      <c r="AB11" s="6"/>
      <c r="AC11" s="6"/>
      <c r="AD11" s="6"/>
      <c r="AE11" s="6"/>
      <c r="AF11" s="6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6"/>
      <c r="AU11" s="89"/>
    </row>
    <row r="12" spans="1:48" ht="18.75" customHeight="1" x14ac:dyDescent="0.4">
      <c r="A12" s="89"/>
      <c r="B12" s="223" t="s">
        <v>10</v>
      </c>
      <c r="C12" s="223"/>
      <c r="D12" s="223"/>
      <c r="E12" s="223"/>
      <c r="F12" s="223"/>
      <c r="G12" s="223"/>
      <c r="H12" s="223"/>
      <c r="I12" s="325">
        <f>Parecer!I16</f>
        <v>0</v>
      </c>
      <c r="J12" s="325"/>
      <c r="K12" s="325"/>
      <c r="L12" s="325"/>
      <c r="M12" s="325"/>
      <c r="N12" s="325"/>
      <c r="O12" s="325"/>
      <c r="P12" s="89"/>
      <c r="Q12" s="223" t="s">
        <v>11</v>
      </c>
      <c r="R12" s="223"/>
      <c r="S12" s="223"/>
      <c r="T12" s="223"/>
      <c r="U12" s="223"/>
      <c r="V12" s="223"/>
      <c r="W12" s="223"/>
      <c r="X12" s="223"/>
      <c r="Y12" s="249">
        <f>Parecer!X16</f>
        <v>0</v>
      </c>
      <c r="Z12" s="249"/>
      <c r="AA12" s="249"/>
      <c r="AB12" s="249"/>
      <c r="AC12" s="249"/>
      <c r="AD12" s="249"/>
      <c r="AE12" s="89"/>
      <c r="AF12" s="238" t="str">
        <f>IF(Y12=suporte!B8,"Data junção:","")</f>
        <v/>
      </c>
      <c r="AG12" s="238"/>
      <c r="AH12" s="238"/>
      <c r="AI12" s="238"/>
      <c r="AJ12" s="238"/>
      <c r="AK12" s="281">
        <f>Parecer!AL16</f>
        <v>0</v>
      </c>
      <c r="AL12" s="281"/>
      <c r="AM12" s="281"/>
      <c r="AN12" s="281"/>
      <c r="AO12" s="281"/>
      <c r="AP12" s="281"/>
      <c r="AQ12" s="281"/>
      <c r="AR12" s="281"/>
      <c r="AS12" s="281"/>
      <c r="AT12" s="6"/>
      <c r="AU12" s="89"/>
    </row>
    <row r="13" spans="1:48" ht="6" customHeight="1" x14ac:dyDescent="0.4">
      <c r="A13" s="89"/>
      <c r="B13" s="89"/>
      <c r="C13" s="89"/>
      <c r="D13" s="89"/>
      <c r="E13" s="89"/>
      <c r="F13" s="89"/>
      <c r="G13" s="89"/>
      <c r="H13" s="89"/>
      <c r="I13" s="89"/>
      <c r="J13" s="89"/>
      <c r="K13" s="89"/>
      <c r="L13" s="89"/>
      <c r="M13" s="89"/>
      <c r="N13" s="89"/>
      <c r="O13" s="89"/>
      <c r="P13" s="89"/>
      <c r="Q13" s="89"/>
      <c r="R13" s="89"/>
      <c r="S13" s="89"/>
      <c r="T13" s="89"/>
      <c r="U13" s="89"/>
      <c r="V13" s="89"/>
      <c r="W13" s="89"/>
      <c r="X13" s="89"/>
      <c r="Y13" s="89"/>
      <c r="Z13" s="89"/>
      <c r="AA13" s="89"/>
      <c r="AB13" s="89"/>
      <c r="AC13" s="89"/>
      <c r="AD13" s="89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  <c r="AP13" s="89"/>
      <c r="AQ13" s="89"/>
      <c r="AR13" s="89"/>
      <c r="AS13" s="89"/>
      <c r="AT13" s="89"/>
      <c r="AU13" s="89"/>
    </row>
    <row r="14" spans="1:48" ht="30" customHeight="1" x14ac:dyDescent="0.45">
      <c r="A14" s="89"/>
      <c r="B14" s="153" t="s">
        <v>31</v>
      </c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91"/>
      <c r="AI14" s="91"/>
      <c r="AJ14" s="91"/>
      <c r="AK14" s="91"/>
      <c r="AL14" s="91"/>
      <c r="AM14" s="91"/>
      <c r="AN14" s="91"/>
      <c r="AO14" s="91"/>
      <c r="AP14" s="91"/>
      <c r="AQ14" s="91"/>
      <c r="AR14" s="91"/>
      <c r="AS14" s="91"/>
      <c r="AT14" s="31"/>
      <c r="AU14" s="89"/>
    </row>
    <row r="15" spans="1:48" ht="3.75" customHeight="1" x14ac:dyDescent="0.4">
      <c r="A15" s="89"/>
      <c r="B15" s="163"/>
      <c r="C15" s="163"/>
      <c r="D15" s="163"/>
      <c r="E15" s="163"/>
      <c r="F15" s="163"/>
      <c r="G15" s="163"/>
      <c r="H15" s="163"/>
      <c r="I15" s="163"/>
      <c r="J15" s="163"/>
      <c r="K15" s="164"/>
      <c r="L15" s="164"/>
      <c r="M15" s="164"/>
      <c r="N15" s="164"/>
      <c r="O15" s="164"/>
      <c r="P15" s="165"/>
      <c r="Q15" s="163"/>
      <c r="R15" s="163"/>
      <c r="S15" s="163"/>
      <c r="T15" s="163"/>
      <c r="U15" s="163"/>
      <c r="V15" s="165"/>
      <c r="W15" s="165"/>
      <c r="X15" s="165"/>
      <c r="Y15" s="165"/>
      <c r="Z15" s="165"/>
      <c r="AA15" s="165"/>
      <c r="AB15" s="165"/>
      <c r="AC15" s="165"/>
      <c r="AD15" s="165"/>
      <c r="AE15" s="165"/>
      <c r="AF15" s="165"/>
      <c r="AG15" s="165"/>
      <c r="AH15" s="165"/>
      <c r="AI15" s="165"/>
      <c r="AJ15" s="165"/>
      <c r="AK15" s="165"/>
      <c r="AL15" s="165"/>
      <c r="AM15" s="165"/>
      <c r="AN15" s="165"/>
      <c r="AO15" s="165"/>
      <c r="AP15" s="165"/>
      <c r="AQ15" s="165"/>
      <c r="AR15" s="165"/>
      <c r="AS15" s="165"/>
      <c r="AT15" s="60"/>
      <c r="AU15" s="89"/>
    </row>
    <row r="16" spans="1:48" ht="18.75" customHeight="1" x14ac:dyDescent="0.4">
      <c r="A16" s="89"/>
      <c r="B16" s="245" t="s">
        <v>166</v>
      </c>
      <c r="C16" s="245"/>
      <c r="D16" s="245"/>
      <c r="E16" s="245"/>
      <c r="F16" s="245"/>
      <c r="G16" s="245"/>
      <c r="H16" s="245"/>
      <c r="I16" s="249">
        <f>'Anexo PRA'!I6</f>
        <v>0</v>
      </c>
      <c r="J16" s="249"/>
      <c r="K16" s="249"/>
      <c r="L16" s="249"/>
      <c r="M16" s="249"/>
      <c r="N16" s="249"/>
      <c r="O16" s="249"/>
      <c r="P16" s="20"/>
      <c r="Q16" s="223" t="s">
        <v>167</v>
      </c>
      <c r="R16" s="223"/>
      <c r="S16" s="223"/>
      <c r="T16" s="223"/>
      <c r="U16" s="223"/>
      <c r="V16" s="223"/>
      <c r="W16" s="223"/>
      <c r="X16" s="249">
        <f>'Anexo PRA'!X6</f>
        <v>0</v>
      </c>
      <c r="Y16" s="249"/>
      <c r="Z16" s="249"/>
      <c r="AA16" s="249"/>
      <c r="AB16" s="249"/>
      <c r="AC16" s="249"/>
      <c r="AD16" s="249"/>
      <c r="AE16" s="249"/>
      <c r="AF16" s="249"/>
      <c r="AG16" s="249"/>
      <c r="AH16" s="249"/>
      <c r="AI16" s="249"/>
      <c r="AJ16" s="249"/>
      <c r="AK16" s="249"/>
      <c r="AL16" s="249"/>
      <c r="AM16" s="249"/>
      <c r="AN16" s="249"/>
      <c r="AO16" s="249"/>
      <c r="AP16" s="249"/>
      <c r="AQ16" s="249"/>
      <c r="AR16" s="249"/>
      <c r="AS16" s="249"/>
      <c r="AT16" s="25"/>
      <c r="AU16" s="89"/>
      <c r="AV16" s="89"/>
    </row>
    <row r="17" spans="1:48" ht="3.75" customHeight="1" x14ac:dyDescent="0.4">
      <c r="A17" s="89"/>
      <c r="B17" s="6"/>
      <c r="C17" s="6"/>
      <c r="D17" s="6"/>
      <c r="E17" s="6"/>
      <c r="F17" s="6"/>
      <c r="G17" s="6"/>
      <c r="H17" s="6"/>
      <c r="I17" s="22"/>
      <c r="J17" s="22"/>
      <c r="K17" s="23"/>
      <c r="L17" s="23"/>
      <c r="M17" s="23"/>
      <c r="N17" s="23"/>
      <c r="O17" s="23"/>
      <c r="P17" s="18"/>
      <c r="Q17" s="6"/>
      <c r="R17" s="6"/>
      <c r="S17" s="6"/>
      <c r="T17" s="6"/>
      <c r="U17" s="6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60"/>
      <c r="AU17" s="89"/>
      <c r="AV17" s="89"/>
    </row>
    <row r="18" spans="1:48" ht="18.75" customHeight="1" x14ac:dyDescent="0.4">
      <c r="A18" s="89"/>
      <c r="B18" s="223" t="s">
        <v>168</v>
      </c>
      <c r="C18" s="223"/>
      <c r="D18" s="223"/>
      <c r="E18" s="223"/>
      <c r="F18" s="223"/>
      <c r="G18" s="223"/>
      <c r="H18" s="223"/>
      <c r="I18" s="249">
        <f>'Anexo PRA'!I8</f>
        <v>0</v>
      </c>
      <c r="J18" s="249"/>
      <c r="K18" s="249"/>
      <c r="L18" s="249"/>
      <c r="M18" s="249"/>
      <c r="N18" s="249"/>
      <c r="O18" s="249"/>
      <c r="P18" s="20"/>
      <c r="Q18" s="223" t="s">
        <v>169</v>
      </c>
      <c r="R18" s="223"/>
      <c r="S18" s="223"/>
      <c r="T18" s="223"/>
      <c r="U18" s="223"/>
      <c r="V18" s="223"/>
      <c r="W18" s="223"/>
      <c r="X18" s="249">
        <f>'Anexo PRA'!X8</f>
        <v>0</v>
      </c>
      <c r="Y18" s="249"/>
      <c r="Z18" s="249"/>
      <c r="AA18" s="249"/>
      <c r="AB18" s="249"/>
      <c r="AC18" s="249"/>
      <c r="AD18" s="249"/>
      <c r="AE18" s="26"/>
      <c r="AF18" s="223" t="s">
        <v>170</v>
      </c>
      <c r="AG18" s="223"/>
      <c r="AH18" s="223"/>
      <c r="AI18" s="223"/>
      <c r="AJ18" s="223"/>
      <c r="AK18" s="223"/>
      <c r="AL18" s="223"/>
      <c r="AM18" s="249">
        <f>'Anexo PRA'!AM8</f>
        <v>0</v>
      </c>
      <c r="AN18" s="249"/>
      <c r="AO18" s="249"/>
      <c r="AP18" s="249"/>
      <c r="AQ18" s="249"/>
      <c r="AR18" s="249"/>
      <c r="AS18" s="249"/>
      <c r="AT18" s="25"/>
      <c r="AU18" s="89"/>
      <c r="AV18" s="89"/>
    </row>
    <row r="19" spans="1:48" ht="3.75" customHeight="1" x14ac:dyDescent="0.4">
      <c r="A19" s="89"/>
      <c r="B19" s="6"/>
      <c r="C19" s="6"/>
      <c r="D19" s="6"/>
      <c r="E19" s="6"/>
      <c r="F19" s="6"/>
      <c r="G19" s="6"/>
      <c r="H19" s="6"/>
      <c r="I19" s="22"/>
      <c r="J19" s="22"/>
      <c r="K19" s="23"/>
      <c r="L19" s="23"/>
      <c r="M19" s="23"/>
      <c r="N19" s="23"/>
      <c r="O19" s="23"/>
      <c r="P19" s="18"/>
      <c r="Q19" s="6"/>
      <c r="R19" s="6"/>
      <c r="S19" s="6"/>
      <c r="T19" s="6"/>
      <c r="U19" s="6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60"/>
      <c r="AU19" s="89"/>
      <c r="AV19" s="89"/>
    </row>
    <row r="20" spans="1:48" ht="18.75" customHeight="1" x14ac:dyDescent="0.4">
      <c r="A20" s="89"/>
      <c r="B20" s="223" t="s">
        <v>171</v>
      </c>
      <c r="C20" s="223"/>
      <c r="D20" s="223"/>
      <c r="E20" s="223"/>
      <c r="F20" s="223"/>
      <c r="G20" s="223"/>
      <c r="H20" s="223"/>
      <c r="I20" s="249">
        <f>'Anexo PRA'!I10</f>
        <v>0</v>
      </c>
      <c r="J20" s="249"/>
      <c r="K20" s="249"/>
      <c r="L20" s="249"/>
      <c r="M20" s="249"/>
      <c r="N20" s="249"/>
      <c r="O20" s="249"/>
      <c r="P20" s="20"/>
      <c r="Q20" s="223" t="s">
        <v>172</v>
      </c>
      <c r="R20" s="223"/>
      <c r="S20" s="223"/>
      <c r="T20" s="223"/>
      <c r="U20" s="223"/>
      <c r="V20" s="223"/>
      <c r="W20" s="223"/>
      <c r="X20" s="249">
        <f>'Anexo PRA'!X10</f>
        <v>0</v>
      </c>
      <c r="Y20" s="249"/>
      <c r="Z20" s="249"/>
      <c r="AA20" s="249"/>
      <c r="AB20" s="249"/>
      <c r="AC20" s="249"/>
      <c r="AD20" s="249"/>
      <c r="AE20" s="26"/>
      <c r="AF20" s="223" t="s">
        <v>173</v>
      </c>
      <c r="AG20" s="223"/>
      <c r="AH20" s="223"/>
      <c r="AI20" s="223"/>
      <c r="AJ20" s="223"/>
      <c r="AK20" s="223"/>
      <c r="AL20" s="223"/>
      <c r="AM20" s="249">
        <f>'Anexo PRA'!AM10</f>
        <v>0</v>
      </c>
      <c r="AN20" s="249"/>
      <c r="AO20" s="249"/>
      <c r="AP20" s="249"/>
      <c r="AQ20" s="249"/>
      <c r="AR20" s="249"/>
      <c r="AS20" s="249"/>
      <c r="AT20" s="25"/>
      <c r="AU20" s="89"/>
      <c r="AV20" s="89"/>
    </row>
    <row r="21" spans="1:48" ht="3" customHeight="1" x14ac:dyDescent="0.4">
      <c r="A21" s="89"/>
      <c r="B21" s="6"/>
      <c r="C21" s="6"/>
      <c r="D21" s="6"/>
      <c r="E21" s="6"/>
      <c r="F21" s="6"/>
      <c r="G21" s="6"/>
      <c r="H21" s="6"/>
      <c r="I21" s="6"/>
      <c r="J21" s="6"/>
      <c r="K21" s="17"/>
      <c r="L21" s="17"/>
      <c r="M21" s="17"/>
      <c r="N21" s="17"/>
      <c r="O21" s="17"/>
      <c r="P21" s="18"/>
      <c r="Q21" s="6"/>
      <c r="R21" s="6"/>
      <c r="S21" s="6"/>
      <c r="T21" s="6"/>
      <c r="U21" s="6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60"/>
      <c r="AU21" s="89"/>
      <c r="AV21" s="89"/>
    </row>
    <row r="22" spans="1:48" ht="22.5" customHeight="1" x14ac:dyDescent="0.4">
      <c r="A22" s="89"/>
      <c r="B22" s="245" t="s">
        <v>105</v>
      </c>
      <c r="C22" s="245"/>
      <c r="D22" s="245"/>
      <c r="E22" s="245"/>
      <c r="F22" s="245"/>
      <c r="G22" s="245"/>
      <c r="H22" s="245"/>
      <c r="I22" s="249">
        <f>'Anexo PRA'!I15</f>
        <v>0</v>
      </c>
      <c r="J22" s="249"/>
      <c r="K22" s="249"/>
      <c r="L22" s="249"/>
      <c r="M22" s="249"/>
      <c r="N22" s="249"/>
      <c r="O22" s="249"/>
      <c r="P22" s="20"/>
      <c r="Q22" s="238" t="s">
        <v>106</v>
      </c>
      <c r="R22" s="238"/>
      <c r="S22" s="238"/>
      <c r="T22" s="238"/>
      <c r="U22" s="238"/>
      <c r="V22" s="238"/>
      <c r="W22" s="238"/>
      <c r="X22" s="280">
        <v>0</v>
      </c>
      <c r="Y22" s="280"/>
      <c r="Z22" s="280"/>
      <c r="AA22" s="280"/>
      <c r="AB22" s="280"/>
      <c r="AC22" s="280"/>
      <c r="AD22" s="280"/>
      <c r="AE22" s="280"/>
      <c r="AF22" s="280"/>
      <c r="AG22" s="280"/>
      <c r="AH22" s="280"/>
      <c r="AI22" s="280"/>
      <c r="AJ22" s="280"/>
      <c r="AK22" s="280"/>
      <c r="AL22" s="280"/>
      <c r="AM22" s="280"/>
      <c r="AN22" s="280"/>
      <c r="AO22" s="280"/>
      <c r="AP22" s="280"/>
      <c r="AQ22" s="280"/>
      <c r="AR22" s="280"/>
      <c r="AS22" s="280"/>
      <c r="AT22" s="25"/>
      <c r="AU22" s="89"/>
    </row>
    <row r="23" spans="1:48" ht="3.75" customHeight="1" x14ac:dyDescent="0.4">
      <c r="A23" s="89"/>
      <c r="B23" s="6"/>
      <c r="C23" s="6"/>
      <c r="D23" s="6"/>
      <c r="E23" s="6"/>
      <c r="F23" s="6"/>
      <c r="G23" s="6"/>
      <c r="H23" s="6"/>
      <c r="I23" s="22"/>
      <c r="J23" s="22"/>
      <c r="K23" s="23"/>
      <c r="L23" s="23"/>
      <c r="M23" s="23"/>
      <c r="N23" s="23"/>
      <c r="O23" s="23"/>
      <c r="P23" s="18"/>
      <c r="Q23" s="6"/>
      <c r="R23" s="6"/>
      <c r="S23" s="6"/>
      <c r="T23" s="6"/>
      <c r="U23" s="6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60"/>
      <c r="AU23" s="89"/>
    </row>
    <row r="24" spans="1:48" ht="18.75" customHeight="1" x14ac:dyDescent="0.4">
      <c r="A24" s="89"/>
      <c r="B24" s="223" t="s">
        <v>107</v>
      </c>
      <c r="C24" s="223"/>
      <c r="D24" s="223"/>
      <c r="E24" s="223"/>
      <c r="F24" s="223"/>
      <c r="G24" s="223"/>
      <c r="H24" s="223"/>
      <c r="I24" s="249">
        <f>'Anexo PRA'!I17</f>
        <v>0</v>
      </c>
      <c r="J24" s="249"/>
      <c r="K24" s="249"/>
      <c r="L24" s="249"/>
      <c r="M24" s="249"/>
      <c r="N24" s="249"/>
      <c r="O24" s="249"/>
      <c r="P24" s="20"/>
      <c r="Q24" s="223" t="s">
        <v>174</v>
      </c>
      <c r="R24" s="223"/>
      <c r="S24" s="223"/>
      <c r="T24" s="223"/>
      <c r="U24" s="223"/>
      <c r="V24" s="223"/>
      <c r="W24" s="223"/>
      <c r="X24" s="249">
        <f>'Anexo PRA'!X17</f>
        <v>0</v>
      </c>
      <c r="Y24" s="249"/>
      <c r="Z24" s="249"/>
      <c r="AA24" s="249"/>
      <c r="AB24" s="249"/>
      <c r="AC24" s="249"/>
      <c r="AD24" s="249"/>
      <c r="AE24" s="26"/>
      <c r="AF24" s="223" t="s">
        <v>175</v>
      </c>
      <c r="AG24" s="223"/>
      <c r="AH24" s="223"/>
      <c r="AI24" s="223"/>
      <c r="AJ24" s="223"/>
      <c r="AK24" s="223"/>
      <c r="AL24" s="223"/>
      <c r="AM24" s="249">
        <f>'Anexo PRA'!AM17</f>
        <v>0</v>
      </c>
      <c r="AN24" s="249"/>
      <c r="AO24" s="249"/>
      <c r="AP24" s="249"/>
      <c r="AQ24" s="249"/>
      <c r="AR24" s="249"/>
      <c r="AS24" s="249"/>
      <c r="AT24" s="25"/>
      <c r="AU24" s="89"/>
    </row>
    <row r="25" spans="1:48" ht="3.75" customHeight="1" x14ac:dyDescent="0.4">
      <c r="A25" s="89"/>
      <c r="B25" s="6"/>
      <c r="C25" s="6"/>
      <c r="D25" s="6"/>
      <c r="E25" s="6"/>
      <c r="F25" s="6"/>
      <c r="G25" s="6"/>
      <c r="H25" s="6"/>
      <c r="I25" s="22"/>
      <c r="J25" s="22"/>
      <c r="K25" s="23"/>
      <c r="L25" s="23"/>
      <c r="M25" s="23"/>
      <c r="N25" s="23"/>
      <c r="O25" s="23"/>
      <c r="P25" s="18"/>
      <c r="Q25" s="6"/>
      <c r="R25" s="6"/>
      <c r="S25" s="6"/>
      <c r="T25" s="6"/>
      <c r="U25" s="6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60"/>
      <c r="AU25" s="89"/>
    </row>
    <row r="26" spans="1:48" ht="18.75" customHeight="1" x14ac:dyDescent="0.4">
      <c r="A26" s="89"/>
      <c r="B26" s="223" t="s">
        <v>176</v>
      </c>
      <c r="C26" s="223"/>
      <c r="D26" s="223"/>
      <c r="E26" s="223"/>
      <c r="F26" s="223"/>
      <c r="G26" s="223"/>
      <c r="H26" s="223"/>
      <c r="I26" s="249">
        <f>'Anexo PRA'!I19</f>
        <v>0</v>
      </c>
      <c r="J26" s="249"/>
      <c r="K26" s="249"/>
      <c r="L26" s="249"/>
      <c r="M26" s="249"/>
      <c r="N26" s="249"/>
      <c r="O26" s="249"/>
      <c r="P26" s="20"/>
      <c r="Q26" s="223" t="s">
        <v>110</v>
      </c>
      <c r="R26" s="223"/>
      <c r="S26" s="223"/>
      <c r="T26" s="223"/>
      <c r="U26" s="223"/>
      <c r="V26" s="223"/>
      <c r="W26" s="223"/>
      <c r="X26" s="249">
        <f>'Anexo PRA'!X19</f>
        <v>0</v>
      </c>
      <c r="Y26" s="249"/>
      <c r="Z26" s="249"/>
      <c r="AA26" s="249"/>
      <c r="AB26" s="249"/>
      <c r="AC26" s="249"/>
      <c r="AD26" s="249"/>
      <c r="AE26" s="26"/>
      <c r="AF26" s="223" t="s">
        <v>111</v>
      </c>
      <c r="AG26" s="223"/>
      <c r="AH26" s="223"/>
      <c r="AI26" s="223"/>
      <c r="AJ26" s="223"/>
      <c r="AK26" s="223"/>
      <c r="AL26" s="223"/>
      <c r="AM26" s="249">
        <f>'Anexo PRA'!AM19</f>
        <v>0</v>
      </c>
      <c r="AN26" s="249"/>
      <c r="AO26" s="249"/>
      <c r="AP26" s="249"/>
      <c r="AQ26" s="249"/>
      <c r="AR26" s="249"/>
      <c r="AS26" s="249"/>
      <c r="AT26" s="25"/>
      <c r="AU26" s="89"/>
    </row>
    <row r="27" spans="1:48" ht="3.75" customHeight="1" x14ac:dyDescent="0.4">
      <c r="A27" s="89"/>
      <c r="B27" s="6"/>
      <c r="C27" s="6"/>
      <c r="D27" s="6"/>
      <c r="E27" s="6"/>
      <c r="F27" s="6"/>
      <c r="G27" s="6"/>
      <c r="H27" s="6"/>
      <c r="I27" s="22"/>
      <c r="J27" s="22"/>
      <c r="K27" s="23"/>
      <c r="L27" s="23"/>
      <c r="M27" s="23"/>
      <c r="N27" s="23"/>
      <c r="O27" s="23"/>
      <c r="P27" s="18"/>
      <c r="Q27" s="6"/>
      <c r="R27" s="6"/>
      <c r="S27" s="6"/>
      <c r="T27" s="6"/>
      <c r="U27" s="6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60"/>
      <c r="AU27" s="89"/>
    </row>
    <row r="28" spans="1:48" ht="18.75" customHeight="1" x14ac:dyDescent="0.4">
      <c r="A28" s="89"/>
      <c r="B28" s="223" t="s">
        <v>112</v>
      </c>
      <c r="C28" s="223"/>
      <c r="D28" s="223"/>
      <c r="E28" s="223"/>
      <c r="F28" s="223"/>
      <c r="G28" s="223"/>
      <c r="H28" s="223"/>
      <c r="I28" s="249">
        <f>'Anexo PRA'!I21</f>
        <v>0</v>
      </c>
      <c r="J28" s="249"/>
      <c r="K28" s="249"/>
      <c r="L28" s="249"/>
      <c r="M28" s="249"/>
      <c r="N28" s="249"/>
      <c r="O28" s="249"/>
      <c r="P28" s="20"/>
      <c r="Q28" s="223" t="s">
        <v>177</v>
      </c>
      <c r="R28" s="223"/>
      <c r="S28" s="223"/>
      <c r="T28" s="223"/>
      <c r="U28" s="223"/>
      <c r="V28" s="223"/>
      <c r="W28" s="223"/>
      <c r="X28" s="249">
        <f>'Anexo PRA'!X21</f>
        <v>0</v>
      </c>
      <c r="Y28" s="249"/>
      <c r="Z28" s="249"/>
      <c r="AA28" s="249"/>
      <c r="AB28" s="249"/>
      <c r="AC28" s="249"/>
      <c r="AD28" s="249"/>
      <c r="AE28" s="26"/>
      <c r="AF28" s="223" t="s">
        <v>178</v>
      </c>
      <c r="AG28" s="223"/>
      <c r="AH28" s="223"/>
      <c r="AI28" s="223"/>
      <c r="AJ28" s="223"/>
      <c r="AK28" s="223"/>
      <c r="AL28" s="223"/>
      <c r="AM28" s="249">
        <f>'Anexo PRA'!AM21</f>
        <v>0</v>
      </c>
      <c r="AN28" s="249"/>
      <c r="AO28" s="249"/>
      <c r="AP28" s="249"/>
      <c r="AQ28" s="249"/>
      <c r="AR28" s="249"/>
      <c r="AS28" s="249"/>
      <c r="AT28" s="25"/>
      <c r="AU28" s="89"/>
    </row>
    <row r="29" spans="1:48" ht="3.75" customHeight="1" x14ac:dyDescent="0.4">
      <c r="A29" s="89"/>
      <c r="B29" s="6"/>
      <c r="C29" s="6"/>
      <c r="D29" s="6"/>
      <c r="E29" s="6"/>
      <c r="F29" s="6"/>
      <c r="G29" s="6"/>
      <c r="H29" s="6"/>
      <c r="I29" s="22"/>
      <c r="J29" s="22"/>
      <c r="K29" s="23"/>
      <c r="L29" s="23"/>
      <c r="M29" s="23"/>
      <c r="N29" s="23"/>
      <c r="O29" s="23"/>
      <c r="P29" s="18"/>
      <c r="Q29" s="6"/>
      <c r="R29" s="6"/>
      <c r="S29" s="6"/>
      <c r="T29" s="6"/>
      <c r="U29" s="6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60"/>
      <c r="AU29" s="89"/>
    </row>
    <row r="30" spans="1:48" ht="18.75" customHeight="1" x14ac:dyDescent="0.4">
      <c r="A30" s="89"/>
      <c r="B30" s="223" t="s">
        <v>168</v>
      </c>
      <c r="C30" s="223"/>
      <c r="D30" s="223"/>
      <c r="E30" s="223"/>
      <c r="F30" s="223"/>
      <c r="G30" s="223"/>
      <c r="H30" s="223"/>
      <c r="I30" s="249">
        <f>'Anexo PRA'!I23</f>
        <v>0</v>
      </c>
      <c r="J30" s="249"/>
      <c r="K30" s="249"/>
      <c r="L30" s="249"/>
      <c r="M30" s="249"/>
      <c r="N30" s="249"/>
      <c r="O30" s="249"/>
      <c r="P30" s="20"/>
      <c r="Q30" s="238" t="s">
        <v>115</v>
      </c>
      <c r="R30" s="238"/>
      <c r="S30" s="238"/>
      <c r="T30" s="238"/>
      <c r="U30" s="238"/>
      <c r="V30" s="238"/>
      <c r="W30" s="238"/>
      <c r="X30" s="249">
        <f>'Anexo PRA'!X23</f>
        <v>0</v>
      </c>
      <c r="Y30" s="249"/>
      <c r="Z30" s="249"/>
      <c r="AA30" s="249"/>
      <c r="AB30" s="249"/>
      <c r="AC30" s="249"/>
      <c r="AD30" s="249"/>
      <c r="AE30" s="26"/>
      <c r="AF30" s="238"/>
      <c r="AG30" s="238"/>
      <c r="AH30" s="238"/>
      <c r="AI30" s="238"/>
      <c r="AJ30" s="238"/>
      <c r="AK30" s="238"/>
      <c r="AL30" s="238"/>
      <c r="AM30" s="280"/>
      <c r="AN30" s="280"/>
      <c r="AO30" s="280"/>
      <c r="AP30" s="280"/>
      <c r="AQ30" s="280"/>
      <c r="AR30" s="280"/>
      <c r="AS30" s="280"/>
      <c r="AT30" s="25"/>
      <c r="AU30" s="89"/>
    </row>
    <row r="31" spans="1:48" ht="3.75" customHeight="1" x14ac:dyDescent="0.4">
      <c r="A31" s="89"/>
      <c r="B31" s="6"/>
      <c r="C31" s="6"/>
      <c r="D31" s="6"/>
      <c r="E31" s="6"/>
      <c r="F31" s="6"/>
      <c r="G31" s="6"/>
      <c r="H31" s="6"/>
      <c r="I31" s="22"/>
      <c r="J31" s="22"/>
      <c r="K31" s="23"/>
      <c r="L31" s="23"/>
      <c r="M31" s="23"/>
      <c r="N31" s="23"/>
      <c r="O31" s="23"/>
      <c r="P31" s="18"/>
      <c r="Q31" s="6"/>
      <c r="R31" s="6"/>
      <c r="S31" s="6"/>
      <c r="T31" s="6"/>
      <c r="U31" s="6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60"/>
      <c r="AU31" s="89"/>
    </row>
    <row r="32" spans="1:48" ht="30" customHeight="1" x14ac:dyDescent="0.45">
      <c r="A32" s="89"/>
      <c r="B32" s="153" t="s">
        <v>13</v>
      </c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89"/>
    </row>
    <row r="33" spans="1:48" ht="3.75" customHeight="1" x14ac:dyDescent="0.4">
      <c r="A33" s="89"/>
      <c r="B33" s="163"/>
      <c r="C33" s="163"/>
      <c r="D33" s="163"/>
      <c r="E33" s="163"/>
      <c r="F33" s="163"/>
      <c r="G33" s="163"/>
      <c r="H33" s="163"/>
      <c r="I33" s="163"/>
      <c r="J33" s="163"/>
      <c r="K33" s="164"/>
      <c r="L33" s="164"/>
      <c r="M33" s="164"/>
      <c r="N33" s="164"/>
      <c r="O33" s="164"/>
      <c r="P33" s="165"/>
      <c r="Q33" s="163"/>
      <c r="R33" s="163"/>
      <c r="S33" s="163"/>
      <c r="T33" s="163"/>
      <c r="U33" s="163"/>
      <c r="V33" s="165"/>
      <c r="W33" s="165"/>
      <c r="X33" s="165"/>
      <c r="Y33" s="165"/>
      <c r="Z33" s="165"/>
      <c r="AA33" s="165"/>
      <c r="AB33" s="165"/>
      <c r="AC33" s="165"/>
      <c r="AD33" s="165"/>
      <c r="AE33" s="165"/>
      <c r="AF33" s="165"/>
      <c r="AG33" s="165"/>
      <c r="AH33" s="165"/>
      <c r="AI33" s="165"/>
      <c r="AJ33" s="165"/>
      <c r="AK33" s="165"/>
      <c r="AL33" s="165"/>
      <c r="AM33" s="165"/>
      <c r="AN33" s="165"/>
      <c r="AO33" s="165"/>
      <c r="AP33" s="165"/>
      <c r="AQ33" s="165"/>
      <c r="AR33" s="165"/>
      <c r="AS33" s="165"/>
      <c r="AT33" s="60"/>
      <c r="AU33" s="89"/>
    </row>
    <row r="34" spans="1:48" ht="22.5" customHeight="1" x14ac:dyDescent="0.4">
      <c r="A34" s="89"/>
      <c r="B34" s="155" t="s">
        <v>82</v>
      </c>
      <c r="C34" s="25"/>
      <c r="D34" s="25"/>
      <c r="E34" s="25"/>
      <c r="F34" s="25"/>
      <c r="G34" s="25"/>
      <c r="H34" s="25"/>
      <c r="I34" s="51"/>
      <c r="J34" s="51"/>
      <c r="K34" s="51"/>
      <c r="L34" s="51"/>
      <c r="M34" s="51"/>
      <c r="N34" s="51"/>
      <c r="O34" s="51"/>
      <c r="P34" s="20"/>
      <c r="Q34" s="25"/>
      <c r="R34" s="25"/>
      <c r="S34" s="25"/>
      <c r="T34" s="25"/>
      <c r="U34" s="25"/>
      <c r="V34" s="25"/>
      <c r="W34" s="25"/>
      <c r="X34" s="52"/>
      <c r="Y34" s="52"/>
      <c r="Z34" s="52"/>
      <c r="AA34" s="52"/>
      <c r="AB34" s="52"/>
      <c r="AC34" s="52"/>
      <c r="AD34" s="52"/>
      <c r="AE34" s="26"/>
      <c r="AF34" s="25"/>
      <c r="AG34" s="25"/>
      <c r="AH34" s="25"/>
      <c r="AI34" s="25"/>
      <c r="AJ34" s="25"/>
      <c r="AK34" s="25"/>
      <c r="AL34" s="25"/>
      <c r="AM34" s="53"/>
      <c r="AN34" s="53"/>
      <c r="AO34" s="53"/>
      <c r="AP34" s="53"/>
      <c r="AQ34" s="53"/>
      <c r="AR34" s="53"/>
      <c r="AS34" s="53"/>
      <c r="AT34" s="25"/>
      <c r="AU34" s="89"/>
    </row>
    <row r="35" spans="1:48" ht="22.5" customHeight="1" x14ac:dyDescent="0.4">
      <c r="A35" s="89"/>
      <c r="B35" s="238" t="s">
        <v>116</v>
      </c>
      <c r="C35" s="238"/>
      <c r="D35" s="238"/>
      <c r="E35" s="238"/>
      <c r="F35" s="238"/>
      <c r="G35" s="238"/>
      <c r="H35" s="238"/>
      <c r="I35" s="238"/>
      <c r="J35" s="238"/>
      <c r="K35" s="238"/>
      <c r="L35" s="238"/>
      <c r="M35" s="238"/>
      <c r="N35" s="238"/>
      <c r="O35" s="238"/>
      <c r="P35" s="238"/>
      <c r="Q35" s="25"/>
      <c r="R35" s="25"/>
      <c r="S35" s="25"/>
      <c r="T35" s="25"/>
      <c r="U35" s="25"/>
      <c r="V35" s="25"/>
      <c r="W35" s="25"/>
      <c r="X35" s="25"/>
      <c r="Y35" s="20"/>
      <c r="Z35" s="20"/>
      <c r="AA35" s="20"/>
      <c r="AB35" s="20"/>
      <c r="AC35" s="20"/>
      <c r="AD35" s="20"/>
      <c r="AE35" s="26"/>
      <c r="AF35" s="25"/>
      <c r="AG35" s="25"/>
      <c r="AH35" s="25"/>
      <c r="AI35" s="25"/>
      <c r="AJ35" s="25"/>
      <c r="AK35" s="25"/>
      <c r="AL35" s="25"/>
      <c r="AM35" s="25"/>
      <c r="AN35" s="20"/>
      <c r="AO35" s="20"/>
      <c r="AP35" s="20"/>
      <c r="AQ35" s="20"/>
      <c r="AR35" s="20"/>
      <c r="AS35" s="20"/>
      <c r="AT35" s="25"/>
      <c r="AU35" s="89"/>
    </row>
    <row r="36" spans="1:48" ht="90" customHeight="1" x14ac:dyDescent="0.4">
      <c r="A36" s="89"/>
      <c r="B36" s="305">
        <f>'Anexo PRA'!B34</f>
        <v>0</v>
      </c>
      <c r="C36" s="305"/>
      <c r="D36" s="305"/>
      <c r="E36" s="305"/>
      <c r="F36" s="305"/>
      <c r="G36" s="305"/>
      <c r="H36" s="305"/>
      <c r="I36" s="305"/>
      <c r="J36" s="305"/>
      <c r="K36" s="305"/>
      <c r="L36" s="305"/>
      <c r="M36" s="305"/>
      <c r="N36" s="305"/>
      <c r="O36" s="305"/>
      <c r="P36" s="305"/>
      <c r="Q36" s="305"/>
      <c r="R36" s="305"/>
      <c r="S36" s="305"/>
      <c r="T36" s="305"/>
      <c r="U36" s="305"/>
      <c r="V36" s="305"/>
      <c r="W36" s="305"/>
      <c r="X36" s="305"/>
      <c r="Y36" s="305"/>
      <c r="Z36" s="305"/>
      <c r="AA36" s="305"/>
      <c r="AB36" s="305"/>
      <c r="AC36" s="305"/>
      <c r="AD36" s="305"/>
      <c r="AE36" s="305"/>
      <c r="AF36" s="305"/>
      <c r="AG36" s="305"/>
      <c r="AH36" s="305"/>
      <c r="AI36" s="305"/>
      <c r="AJ36" s="305"/>
      <c r="AK36" s="305"/>
      <c r="AL36" s="305"/>
      <c r="AM36" s="305"/>
      <c r="AN36" s="305"/>
      <c r="AO36" s="305"/>
      <c r="AP36" s="305"/>
      <c r="AQ36" s="305"/>
      <c r="AR36" s="305"/>
      <c r="AS36" s="305"/>
      <c r="AT36" s="60"/>
      <c r="AU36" s="89"/>
    </row>
    <row r="37" spans="1:48" ht="3.75" customHeight="1" x14ac:dyDescent="0.4">
      <c r="A37" s="89"/>
      <c r="B37" s="6"/>
      <c r="C37" s="6"/>
      <c r="D37" s="6"/>
      <c r="E37" s="6"/>
      <c r="F37" s="6"/>
      <c r="G37" s="6"/>
      <c r="H37" s="6"/>
      <c r="I37" s="6"/>
      <c r="J37" s="6"/>
      <c r="K37" s="17"/>
      <c r="L37" s="17"/>
      <c r="M37" s="17"/>
      <c r="N37" s="17"/>
      <c r="O37" s="17"/>
      <c r="P37" s="18"/>
      <c r="Q37" s="6"/>
      <c r="R37" s="6"/>
      <c r="S37" s="6"/>
      <c r="T37" s="6"/>
      <c r="U37" s="6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60"/>
      <c r="AU37" s="89"/>
    </row>
    <row r="38" spans="1:48" ht="22.5" customHeight="1" x14ac:dyDescent="0.4">
      <c r="A38" s="89"/>
      <c r="B38" s="223" t="s">
        <v>117</v>
      </c>
      <c r="C38" s="223"/>
      <c r="D38" s="223"/>
      <c r="E38" s="223"/>
      <c r="F38" s="223"/>
      <c r="G38" s="223"/>
      <c r="H38" s="223"/>
      <c r="I38" s="223"/>
      <c r="J38" s="322">
        <f>'Anexo PRA'!J36</f>
        <v>0</v>
      </c>
      <c r="K38" s="322"/>
      <c r="L38" s="322"/>
      <c r="M38" s="322"/>
      <c r="N38" s="322"/>
      <c r="O38" s="322"/>
      <c r="P38" s="20"/>
      <c r="Q38" s="223" t="s">
        <v>118</v>
      </c>
      <c r="R38" s="223"/>
      <c r="S38" s="223"/>
      <c r="T38" s="223"/>
      <c r="U38" s="223"/>
      <c r="V38" s="223"/>
      <c r="W38" s="223"/>
      <c r="X38" s="223"/>
      <c r="Y38" s="276">
        <f>'Anexo PRA'!Y36</f>
        <v>0</v>
      </c>
      <c r="Z38" s="276"/>
      <c r="AA38" s="276"/>
      <c r="AB38" s="276"/>
      <c r="AC38" s="323" t="s">
        <v>119</v>
      </c>
      <c r="AD38" s="323"/>
      <c r="AE38" s="26"/>
      <c r="AF38" s="223" t="s">
        <v>120</v>
      </c>
      <c r="AG38" s="223"/>
      <c r="AH38" s="223"/>
      <c r="AI38" s="223"/>
      <c r="AJ38" s="223"/>
      <c r="AK38" s="223"/>
      <c r="AL38" s="223"/>
      <c r="AM38" s="223"/>
      <c r="AN38" s="276">
        <f>'Anexo PRA'!AN36</f>
        <v>0</v>
      </c>
      <c r="AO38" s="276"/>
      <c r="AP38" s="276"/>
      <c r="AQ38" s="276"/>
      <c r="AR38" s="276"/>
      <c r="AS38" s="54" t="s">
        <v>121</v>
      </c>
      <c r="AT38" s="25"/>
      <c r="AU38" s="89"/>
    </row>
    <row r="39" spans="1:48" ht="3.75" customHeight="1" x14ac:dyDescent="0.4">
      <c r="A39" s="89"/>
      <c r="B39" s="6"/>
      <c r="C39" s="6"/>
      <c r="D39" s="6"/>
      <c r="E39" s="6"/>
      <c r="F39" s="6"/>
      <c r="G39" s="6"/>
      <c r="H39" s="6"/>
      <c r="I39" s="6"/>
      <c r="J39" s="6"/>
      <c r="K39" s="17"/>
      <c r="L39" s="17"/>
      <c r="M39" s="17"/>
      <c r="N39" s="17"/>
      <c r="O39" s="17"/>
      <c r="P39" s="18"/>
      <c r="Q39" s="6"/>
      <c r="R39" s="6"/>
      <c r="S39" s="6"/>
      <c r="T39" s="6"/>
      <c r="U39" s="6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60"/>
      <c r="AU39" s="89"/>
    </row>
    <row r="40" spans="1:48" ht="18.75" customHeight="1" x14ac:dyDescent="0.4">
      <c r="A40" s="89"/>
      <c r="B40" s="238" t="s">
        <v>179</v>
      </c>
      <c r="C40" s="238"/>
      <c r="D40" s="238"/>
      <c r="E40" s="238"/>
      <c r="F40" s="238"/>
      <c r="G40" s="238"/>
      <c r="H40" s="238"/>
      <c r="I40" s="238"/>
      <c r="J40" s="238"/>
      <c r="K40" s="238"/>
      <c r="L40" s="238"/>
      <c r="M40" s="238"/>
      <c r="N40" s="238"/>
      <c r="O40" s="238"/>
      <c r="P40" s="238"/>
      <c r="Q40" s="238"/>
      <c r="R40" s="238"/>
      <c r="S40" s="238"/>
      <c r="T40" s="238"/>
      <c r="U40" s="238"/>
      <c r="V40" s="238"/>
      <c r="W40" s="238"/>
      <c r="X40" s="238"/>
      <c r="Y40" s="238"/>
      <c r="Z40" s="238"/>
      <c r="AA40" s="238"/>
      <c r="AB40" s="238"/>
      <c r="AC40" s="238"/>
      <c r="AD40" s="238"/>
      <c r="AE40" s="238"/>
      <c r="AF40" s="238"/>
      <c r="AG40" s="238"/>
      <c r="AH40" s="238"/>
      <c r="AI40" s="238"/>
      <c r="AJ40" s="238"/>
      <c r="AK40" s="238"/>
      <c r="AL40" s="238"/>
      <c r="AM40" s="238"/>
      <c r="AN40" s="238"/>
      <c r="AO40" s="238"/>
      <c r="AP40" s="238"/>
      <c r="AQ40" s="238"/>
      <c r="AR40" s="238"/>
      <c r="AS40" s="238"/>
      <c r="AT40" s="25"/>
      <c r="AU40" s="89"/>
      <c r="AV40" s="97"/>
    </row>
    <row r="41" spans="1:48" ht="3.75" customHeight="1" x14ac:dyDescent="0.4">
      <c r="A41" s="89"/>
      <c r="B41" s="6"/>
      <c r="C41" s="6"/>
      <c r="D41" s="6"/>
      <c r="E41" s="6"/>
      <c r="F41" s="6"/>
      <c r="G41" s="6"/>
      <c r="H41" s="6"/>
      <c r="I41" s="6"/>
      <c r="J41" s="6"/>
      <c r="K41" s="17"/>
      <c r="L41" s="17"/>
      <c r="M41" s="17"/>
      <c r="N41" s="17"/>
      <c r="O41" s="17"/>
      <c r="P41" s="18"/>
      <c r="Q41" s="6"/>
      <c r="R41" s="6"/>
      <c r="S41" s="6"/>
      <c r="T41" s="6"/>
      <c r="U41" s="6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60"/>
      <c r="AU41" s="89"/>
      <c r="AV41" s="89"/>
    </row>
    <row r="42" spans="1:48" ht="18.75" customHeight="1" x14ac:dyDescent="0.4">
      <c r="A42" s="89"/>
      <c r="B42" s="223" t="s">
        <v>180</v>
      </c>
      <c r="C42" s="223"/>
      <c r="D42" s="223"/>
      <c r="E42" s="223"/>
      <c r="F42" s="223"/>
      <c r="G42" s="223"/>
      <c r="H42" s="223"/>
      <c r="I42" s="223"/>
      <c r="J42" s="223"/>
      <c r="K42" s="223"/>
      <c r="L42" s="223"/>
      <c r="M42" s="223"/>
      <c r="N42" s="223"/>
      <c r="O42" s="223"/>
      <c r="P42" s="223"/>
      <c r="Q42" s="264">
        <f>'Anexo PRA'!Q42</f>
        <v>0</v>
      </c>
      <c r="R42" s="264"/>
      <c r="S42" s="264"/>
      <c r="T42" s="264"/>
      <c r="U42" s="264"/>
      <c r="V42" s="264"/>
      <c r="W42" s="25"/>
      <c r="X42" s="223" t="s">
        <v>181</v>
      </c>
      <c r="Y42" s="223"/>
      <c r="Z42" s="223"/>
      <c r="AA42" s="223"/>
      <c r="AB42" s="223"/>
      <c r="AC42" s="223"/>
      <c r="AD42" s="223"/>
      <c r="AE42" s="223"/>
      <c r="AF42" s="223"/>
      <c r="AG42" s="223"/>
      <c r="AH42" s="223"/>
      <c r="AI42" s="223"/>
      <c r="AJ42" s="223"/>
      <c r="AK42" s="223"/>
      <c r="AL42" s="223"/>
      <c r="AM42" s="223"/>
      <c r="AN42" s="264">
        <f>'Anexo PRA'!AN42</f>
        <v>0</v>
      </c>
      <c r="AO42" s="264"/>
      <c r="AP42" s="264"/>
      <c r="AQ42" s="264"/>
      <c r="AR42" s="264"/>
      <c r="AS42" s="264"/>
      <c r="AT42" s="25"/>
      <c r="AU42" s="89"/>
      <c r="AV42" s="97"/>
    </row>
    <row r="43" spans="1:48" ht="3.75" customHeight="1" x14ac:dyDescent="0.4">
      <c r="A43" s="89"/>
      <c r="B43" s="6"/>
      <c r="C43" s="6"/>
      <c r="D43" s="6"/>
      <c r="E43" s="6"/>
      <c r="F43" s="6"/>
      <c r="G43" s="6"/>
      <c r="H43" s="6"/>
      <c r="I43" s="6"/>
      <c r="J43" s="6"/>
      <c r="K43" s="17"/>
      <c r="L43" s="17"/>
      <c r="M43" s="17"/>
      <c r="N43" s="17"/>
      <c r="O43" s="17"/>
      <c r="P43" s="18"/>
      <c r="Q43" s="6"/>
      <c r="R43" s="6"/>
      <c r="S43" s="6"/>
      <c r="T43" s="6"/>
      <c r="U43" s="6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60"/>
      <c r="AU43" s="89"/>
      <c r="AV43" s="89"/>
    </row>
    <row r="44" spans="1:48" ht="18.75" customHeight="1" x14ac:dyDescent="0.4">
      <c r="A44" s="89"/>
      <c r="B44" s="238"/>
      <c r="C44" s="238"/>
      <c r="D44" s="238"/>
      <c r="E44" s="238"/>
      <c r="F44" s="238"/>
      <c r="G44" s="238"/>
      <c r="H44" s="238"/>
      <c r="I44" s="238"/>
      <c r="J44" s="238"/>
      <c r="K44" s="238"/>
      <c r="L44" s="238"/>
      <c r="M44" s="238"/>
      <c r="N44" s="238"/>
      <c r="O44" s="238"/>
      <c r="P44" s="238"/>
      <c r="Q44" s="338"/>
      <c r="R44" s="338"/>
      <c r="S44" s="338"/>
      <c r="T44" s="338"/>
      <c r="U44" s="338"/>
      <c r="V44" s="338"/>
      <c r="W44" s="25"/>
      <c r="X44" s="223" t="s">
        <v>182</v>
      </c>
      <c r="Y44" s="223"/>
      <c r="Z44" s="223"/>
      <c r="AA44" s="223"/>
      <c r="AB44" s="223"/>
      <c r="AC44" s="223"/>
      <c r="AD44" s="223"/>
      <c r="AE44" s="223"/>
      <c r="AF44" s="223"/>
      <c r="AG44" s="223"/>
      <c r="AH44" s="223"/>
      <c r="AI44" s="223"/>
      <c r="AJ44" s="223"/>
      <c r="AK44" s="223"/>
      <c r="AL44" s="223"/>
      <c r="AM44" s="223"/>
      <c r="AN44" s="312">
        <f>'Anexo PRA'!AN44</f>
        <v>0</v>
      </c>
      <c r="AO44" s="312"/>
      <c r="AP44" s="312"/>
      <c r="AQ44" s="312"/>
      <c r="AR44" s="312"/>
      <c r="AS44" s="312"/>
      <c r="AT44" s="25"/>
      <c r="AU44" s="89"/>
      <c r="AV44" s="55"/>
    </row>
    <row r="45" spans="1:48" ht="3.75" customHeight="1" x14ac:dyDescent="0.4">
      <c r="A45" s="89"/>
      <c r="B45" s="6"/>
      <c r="C45" s="6"/>
      <c r="D45" s="6"/>
      <c r="E45" s="6"/>
      <c r="F45" s="6"/>
      <c r="G45" s="6"/>
      <c r="H45" s="6"/>
      <c r="I45" s="6"/>
      <c r="J45" s="6"/>
      <c r="K45" s="17"/>
      <c r="L45" s="17"/>
      <c r="M45" s="17"/>
      <c r="N45" s="17"/>
      <c r="O45" s="17"/>
      <c r="P45" s="18"/>
      <c r="Q45" s="6"/>
      <c r="R45" s="6"/>
      <c r="S45" s="6"/>
      <c r="T45" s="6"/>
      <c r="U45" s="6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60"/>
      <c r="AU45" s="89"/>
      <c r="AV45" s="89"/>
    </row>
    <row r="46" spans="1:48" ht="18.75" customHeight="1" x14ac:dyDescent="0.4">
      <c r="A46" s="89"/>
      <c r="B46" s="223" t="s">
        <v>183</v>
      </c>
      <c r="C46" s="223"/>
      <c r="D46" s="223"/>
      <c r="E46" s="223"/>
      <c r="F46" s="223"/>
      <c r="G46" s="223"/>
      <c r="H46" s="223"/>
      <c r="I46" s="223"/>
      <c r="J46" s="223"/>
      <c r="K46" s="223"/>
      <c r="L46" s="223"/>
      <c r="M46" s="223"/>
      <c r="N46" s="223"/>
      <c r="O46" s="223"/>
      <c r="P46" s="223"/>
      <c r="Q46" s="264">
        <f>'Anexo PRA'!Q46</f>
        <v>0</v>
      </c>
      <c r="R46" s="264"/>
      <c r="S46" s="264"/>
      <c r="T46" s="264"/>
      <c r="U46" s="264"/>
      <c r="V46" s="264"/>
      <c r="W46" s="25"/>
      <c r="X46" s="223" t="s">
        <v>184</v>
      </c>
      <c r="Y46" s="223"/>
      <c r="Z46" s="223"/>
      <c r="AA46" s="223"/>
      <c r="AB46" s="223"/>
      <c r="AC46" s="223"/>
      <c r="AD46" s="223"/>
      <c r="AE46" s="223"/>
      <c r="AF46" s="223"/>
      <c r="AG46" s="223"/>
      <c r="AH46" s="223"/>
      <c r="AI46" s="223"/>
      <c r="AJ46" s="223"/>
      <c r="AK46" s="223"/>
      <c r="AL46" s="223"/>
      <c r="AM46" s="223"/>
      <c r="AN46" s="264">
        <f>'Anexo PRA'!AN46</f>
        <v>0</v>
      </c>
      <c r="AO46" s="264"/>
      <c r="AP46" s="264"/>
      <c r="AQ46" s="264"/>
      <c r="AR46" s="264"/>
      <c r="AS46" s="264"/>
      <c r="AT46" s="25"/>
      <c r="AU46" s="89"/>
      <c r="AV46" s="89"/>
    </row>
    <row r="47" spans="1:48" ht="3.75" customHeight="1" x14ac:dyDescent="0.4">
      <c r="A47" s="89"/>
      <c r="B47" s="6"/>
      <c r="C47" s="6"/>
      <c r="D47" s="6"/>
      <c r="E47" s="6"/>
      <c r="F47" s="6"/>
      <c r="G47" s="6"/>
      <c r="H47" s="6"/>
      <c r="I47" s="6"/>
      <c r="J47" s="6"/>
      <c r="K47" s="17"/>
      <c r="L47" s="17"/>
      <c r="M47" s="17"/>
      <c r="N47" s="17"/>
      <c r="O47" s="17"/>
      <c r="P47" s="18"/>
      <c r="Q47" s="6"/>
      <c r="R47" s="6"/>
      <c r="S47" s="6"/>
      <c r="T47" s="6"/>
      <c r="U47" s="6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60"/>
      <c r="AU47" s="89"/>
      <c r="AV47" s="89"/>
    </row>
    <row r="48" spans="1:48" ht="18.75" customHeight="1" x14ac:dyDescent="0.4">
      <c r="A48" s="89"/>
      <c r="B48" s="238"/>
      <c r="C48" s="238"/>
      <c r="D48" s="238"/>
      <c r="E48" s="238"/>
      <c r="F48" s="238"/>
      <c r="G48" s="238"/>
      <c r="H48" s="238"/>
      <c r="I48" s="238"/>
      <c r="J48" s="238"/>
      <c r="K48" s="238"/>
      <c r="L48" s="238"/>
      <c r="M48" s="238"/>
      <c r="N48" s="238"/>
      <c r="O48" s="238"/>
      <c r="P48" s="238"/>
      <c r="Q48" s="338"/>
      <c r="R48" s="338"/>
      <c r="S48" s="338"/>
      <c r="T48" s="338"/>
      <c r="U48" s="338"/>
      <c r="V48" s="338"/>
      <c r="W48" s="25"/>
      <c r="X48" s="223" t="s">
        <v>185</v>
      </c>
      <c r="Y48" s="223"/>
      <c r="Z48" s="223"/>
      <c r="AA48" s="223"/>
      <c r="AB48" s="223"/>
      <c r="AC48" s="223"/>
      <c r="AD48" s="223"/>
      <c r="AE48" s="223"/>
      <c r="AF48" s="223"/>
      <c r="AG48" s="223"/>
      <c r="AH48" s="223"/>
      <c r="AI48" s="223"/>
      <c r="AJ48" s="223"/>
      <c r="AK48" s="223"/>
      <c r="AL48" s="223"/>
      <c r="AM48" s="223"/>
      <c r="AN48" s="312">
        <f>'Anexo PRA'!AN48</f>
        <v>0</v>
      </c>
      <c r="AO48" s="312"/>
      <c r="AP48" s="312"/>
      <c r="AQ48" s="312"/>
      <c r="AR48" s="312"/>
      <c r="AS48" s="312"/>
      <c r="AT48" s="25"/>
      <c r="AU48" s="89"/>
      <c r="AV48" s="55"/>
    </row>
    <row r="49" spans="1:49" ht="3.75" customHeight="1" x14ac:dyDescent="0.4">
      <c r="A49" s="89"/>
      <c r="B49" s="6"/>
      <c r="C49" s="6"/>
      <c r="D49" s="6"/>
      <c r="E49" s="6"/>
      <c r="F49" s="6"/>
      <c r="G49" s="6"/>
      <c r="H49" s="6"/>
      <c r="I49" s="6"/>
      <c r="J49" s="6"/>
      <c r="K49" s="17"/>
      <c r="L49" s="17"/>
      <c r="M49" s="17"/>
      <c r="N49" s="17"/>
      <c r="O49" s="17"/>
      <c r="P49" s="18"/>
      <c r="Q49" s="6"/>
      <c r="R49" s="6"/>
      <c r="S49" s="6"/>
      <c r="T49" s="6"/>
      <c r="U49" s="6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60"/>
      <c r="AU49" s="89"/>
      <c r="AV49" s="89"/>
      <c r="AW49" s="89"/>
    </row>
    <row r="50" spans="1:49" ht="18.75" customHeight="1" x14ac:dyDescent="0.4">
      <c r="A50" s="89"/>
      <c r="B50" s="223" t="s">
        <v>186</v>
      </c>
      <c r="C50" s="223"/>
      <c r="D50" s="223"/>
      <c r="E50" s="223"/>
      <c r="F50" s="223"/>
      <c r="G50" s="223"/>
      <c r="H50" s="223"/>
      <c r="I50" s="223"/>
      <c r="J50" s="223"/>
      <c r="K50" s="223"/>
      <c r="L50" s="223"/>
      <c r="M50" s="223"/>
      <c r="N50" s="223"/>
      <c r="O50" s="223"/>
      <c r="P50" s="223"/>
      <c r="Q50" s="264">
        <f>'Anexo PRA'!Q50</f>
        <v>0</v>
      </c>
      <c r="R50" s="264"/>
      <c r="S50" s="264"/>
      <c r="T50" s="264"/>
      <c r="U50" s="264"/>
      <c r="V50" s="264"/>
      <c r="W50" s="25"/>
      <c r="X50" s="223" t="s">
        <v>187</v>
      </c>
      <c r="Y50" s="223"/>
      <c r="Z50" s="223"/>
      <c r="AA50" s="223"/>
      <c r="AB50" s="223"/>
      <c r="AC50" s="223"/>
      <c r="AD50" s="223"/>
      <c r="AE50" s="223"/>
      <c r="AF50" s="223"/>
      <c r="AG50" s="223"/>
      <c r="AH50" s="223"/>
      <c r="AI50" s="223"/>
      <c r="AJ50" s="223"/>
      <c r="AK50" s="223"/>
      <c r="AL50" s="223"/>
      <c r="AM50" s="223"/>
      <c r="AN50" s="264">
        <f>'Anexo PRA'!AN50</f>
        <v>0</v>
      </c>
      <c r="AO50" s="264"/>
      <c r="AP50" s="264"/>
      <c r="AQ50" s="264"/>
      <c r="AR50" s="264"/>
      <c r="AS50" s="264"/>
      <c r="AT50" s="25"/>
      <c r="AU50" s="89"/>
      <c r="AV50" s="89"/>
      <c r="AW50" s="89"/>
    </row>
    <row r="51" spans="1:49" ht="3.75" customHeight="1" x14ac:dyDescent="0.4">
      <c r="A51" s="89"/>
      <c r="B51" s="6"/>
      <c r="C51" s="6"/>
      <c r="D51" s="6"/>
      <c r="E51" s="6"/>
      <c r="F51" s="6"/>
      <c r="G51" s="6"/>
      <c r="H51" s="6"/>
      <c r="I51" s="6"/>
      <c r="J51" s="6"/>
      <c r="K51" s="17"/>
      <c r="L51" s="17"/>
      <c r="M51" s="17"/>
      <c r="N51" s="17"/>
      <c r="O51" s="17"/>
      <c r="P51" s="18"/>
      <c r="Q51" s="6"/>
      <c r="R51" s="6"/>
      <c r="S51" s="6"/>
      <c r="T51" s="6"/>
      <c r="U51" s="6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60"/>
      <c r="AU51" s="89"/>
      <c r="AV51" s="89"/>
      <c r="AW51" s="89"/>
    </row>
    <row r="52" spans="1:49" ht="18.75" customHeight="1" x14ac:dyDescent="0.4">
      <c r="A52" s="89"/>
      <c r="B52" s="238"/>
      <c r="C52" s="238"/>
      <c r="D52" s="238"/>
      <c r="E52" s="238"/>
      <c r="F52" s="238"/>
      <c r="G52" s="238"/>
      <c r="H52" s="238"/>
      <c r="I52" s="238"/>
      <c r="J52" s="238"/>
      <c r="K52" s="238"/>
      <c r="L52" s="238"/>
      <c r="M52" s="238"/>
      <c r="N52" s="238"/>
      <c r="O52" s="238"/>
      <c r="P52" s="238"/>
      <c r="Q52" s="338"/>
      <c r="R52" s="338"/>
      <c r="S52" s="338"/>
      <c r="T52" s="338"/>
      <c r="U52" s="338"/>
      <c r="V52" s="338"/>
      <c r="W52" s="25"/>
      <c r="X52" s="223" t="s">
        <v>188</v>
      </c>
      <c r="Y52" s="223"/>
      <c r="Z52" s="223"/>
      <c r="AA52" s="223"/>
      <c r="AB52" s="223"/>
      <c r="AC52" s="223"/>
      <c r="AD52" s="223"/>
      <c r="AE52" s="223"/>
      <c r="AF52" s="223"/>
      <c r="AG52" s="223"/>
      <c r="AH52" s="223"/>
      <c r="AI52" s="223"/>
      <c r="AJ52" s="223"/>
      <c r="AK52" s="223"/>
      <c r="AL52" s="223"/>
      <c r="AM52" s="223"/>
      <c r="AN52" s="312">
        <f>'Anexo PRA'!AN52</f>
        <v>0</v>
      </c>
      <c r="AO52" s="312"/>
      <c r="AP52" s="312"/>
      <c r="AQ52" s="312"/>
      <c r="AR52" s="312"/>
      <c r="AS52" s="312"/>
      <c r="AT52" s="25"/>
      <c r="AU52" s="89"/>
      <c r="AV52" s="55"/>
      <c r="AW52" s="89"/>
    </row>
    <row r="53" spans="1:49" ht="3.75" customHeight="1" x14ac:dyDescent="0.4">
      <c r="A53" s="89"/>
      <c r="B53" s="6"/>
      <c r="C53" s="6"/>
      <c r="D53" s="6"/>
      <c r="E53" s="6"/>
      <c r="F53" s="6"/>
      <c r="G53" s="6"/>
      <c r="H53" s="6"/>
      <c r="I53" s="6"/>
      <c r="J53" s="6"/>
      <c r="K53" s="17"/>
      <c r="L53" s="17"/>
      <c r="M53" s="17"/>
      <c r="N53" s="17"/>
      <c r="O53" s="17"/>
      <c r="P53" s="18"/>
      <c r="Q53" s="6"/>
      <c r="R53" s="6"/>
      <c r="S53" s="6"/>
      <c r="T53" s="6"/>
      <c r="U53" s="6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60"/>
      <c r="AU53" s="89"/>
      <c r="AV53" s="89"/>
      <c r="AW53" s="89"/>
    </row>
    <row r="54" spans="1:49" ht="18.75" customHeight="1" x14ac:dyDescent="0.4">
      <c r="A54" s="89"/>
      <c r="B54" s="223" t="s">
        <v>189</v>
      </c>
      <c r="C54" s="223"/>
      <c r="D54" s="223"/>
      <c r="E54" s="223"/>
      <c r="F54" s="223"/>
      <c r="G54" s="223"/>
      <c r="H54" s="223"/>
      <c r="I54" s="223"/>
      <c r="J54" s="223"/>
      <c r="K54" s="223"/>
      <c r="L54" s="223"/>
      <c r="M54" s="223"/>
      <c r="N54" s="223"/>
      <c r="O54" s="223"/>
      <c r="P54" s="223"/>
      <c r="Q54" s="264">
        <f>'Anexo PRA'!Q54</f>
        <v>0</v>
      </c>
      <c r="R54" s="264"/>
      <c r="S54" s="264"/>
      <c r="T54" s="264"/>
      <c r="U54" s="264"/>
      <c r="V54" s="264"/>
      <c r="W54" s="25"/>
      <c r="X54" s="223" t="s">
        <v>190</v>
      </c>
      <c r="Y54" s="223"/>
      <c r="Z54" s="223"/>
      <c r="AA54" s="223"/>
      <c r="AB54" s="223"/>
      <c r="AC54" s="223"/>
      <c r="AD54" s="223"/>
      <c r="AE54" s="223"/>
      <c r="AF54" s="223"/>
      <c r="AG54" s="223"/>
      <c r="AH54" s="223"/>
      <c r="AI54" s="223"/>
      <c r="AJ54" s="223"/>
      <c r="AK54" s="223"/>
      <c r="AL54" s="223"/>
      <c r="AM54" s="223"/>
      <c r="AN54" s="264">
        <f>'Anexo PRA'!AN54</f>
        <v>0</v>
      </c>
      <c r="AO54" s="264"/>
      <c r="AP54" s="264"/>
      <c r="AQ54" s="264"/>
      <c r="AR54" s="264"/>
      <c r="AS54" s="264"/>
      <c r="AT54" s="25"/>
      <c r="AU54" s="89"/>
      <c r="AV54" s="89"/>
      <c r="AW54" s="89"/>
    </row>
    <row r="55" spans="1:49" ht="3.75" customHeight="1" x14ac:dyDescent="0.4">
      <c r="A55" s="89"/>
      <c r="B55" s="6"/>
      <c r="C55" s="6"/>
      <c r="D55" s="6"/>
      <c r="E55" s="6"/>
      <c r="F55" s="6"/>
      <c r="G55" s="6"/>
      <c r="H55" s="6"/>
      <c r="I55" s="6"/>
      <c r="J55" s="6"/>
      <c r="K55" s="17"/>
      <c r="L55" s="17"/>
      <c r="M55" s="17"/>
      <c r="N55" s="17"/>
      <c r="O55" s="17"/>
      <c r="P55" s="18"/>
      <c r="Q55" s="6"/>
      <c r="R55" s="6"/>
      <c r="S55" s="6"/>
      <c r="T55" s="6"/>
      <c r="U55" s="6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60"/>
      <c r="AU55" s="89"/>
      <c r="AV55" s="89"/>
      <c r="AW55" s="89"/>
    </row>
    <row r="56" spans="1:49" ht="18.75" customHeight="1" x14ac:dyDescent="0.4">
      <c r="A56" s="89"/>
      <c r="B56" s="238"/>
      <c r="C56" s="238"/>
      <c r="D56" s="238"/>
      <c r="E56" s="238"/>
      <c r="F56" s="238"/>
      <c r="G56" s="238"/>
      <c r="H56" s="238"/>
      <c r="I56" s="238"/>
      <c r="J56" s="238"/>
      <c r="K56" s="238"/>
      <c r="L56" s="238"/>
      <c r="M56" s="238"/>
      <c r="N56" s="238"/>
      <c r="O56" s="238"/>
      <c r="P56" s="238"/>
      <c r="Q56" s="338"/>
      <c r="R56" s="338"/>
      <c r="S56" s="338"/>
      <c r="T56" s="338"/>
      <c r="U56" s="338"/>
      <c r="V56" s="338"/>
      <c r="W56" s="25"/>
      <c r="X56" s="223" t="s">
        <v>191</v>
      </c>
      <c r="Y56" s="223"/>
      <c r="Z56" s="223"/>
      <c r="AA56" s="223"/>
      <c r="AB56" s="223"/>
      <c r="AC56" s="223"/>
      <c r="AD56" s="223"/>
      <c r="AE56" s="223"/>
      <c r="AF56" s="223"/>
      <c r="AG56" s="223"/>
      <c r="AH56" s="223"/>
      <c r="AI56" s="223"/>
      <c r="AJ56" s="223"/>
      <c r="AK56" s="223"/>
      <c r="AL56" s="223"/>
      <c r="AM56" s="223"/>
      <c r="AN56" s="312">
        <f>'Anexo PRA'!AN56</f>
        <v>0</v>
      </c>
      <c r="AO56" s="312"/>
      <c r="AP56" s="312"/>
      <c r="AQ56" s="312"/>
      <c r="AR56" s="312"/>
      <c r="AS56" s="312"/>
      <c r="AT56" s="25"/>
      <c r="AU56" s="89"/>
      <c r="AV56" s="55"/>
      <c r="AW56" s="89"/>
    </row>
    <row r="57" spans="1:49" ht="3.75" customHeight="1" x14ac:dyDescent="0.4">
      <c r="A57" s="89"/>
      <c r="B57" s="6"/>
      <c r="C57" s="6"/>
      <c r="D57" s="6"/>
      <c r="E57" s="6"/>
      <c r="F57" s="6"/>
      <c r="G57" s="6"/>
      <c r="H57" s="6"/>
      <c r="I57" s="6"/>
      <c r="J57" s="6"/>
      <c r="K57" s="17"/>
      <c r="L57" s="17"/>
      <c r="M57" s="17"/>
      <c r="N57" s="17"/>
      <c r="O57" s="17"/>
      <c r="P57" s="18"/>
      <c r="Q57" s="6"/>
      <c r="R57" s="6"/>
      <c r="S57" s="6"/>
      <c r="T57" s="6"/>
      <c r="U57" s="6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60"/>
      <c r="AU57" s="89"/>
      <c r="AV57" s="89"/>
      <c r="AW57" s="89"/>
    </row>
    <row r="58" spans="1:49" ht="18.75" customHeight="1" x14ac:dyDescent="0.4">
      <c r="A58" s="89"/>
      <c r="B58" s="223" t="s">
        <v>192</v>
      </c>
      <c r="C58" s="223"/>
      <c r="D58" s="223"/>
      <c r="E58" s="223"/>
      <c r="F58" s="223"/>
      <c r="G58" s="223"/>
      <c r="H58" s="223"/>
      <c r="I58" s="223"/>
      <c r="J58" s="223"/>
      <c r="K58" s="223"/>
      <c r="L58" s="223"/>
      <c r="M58" s="223"/>
      <c r="N58" s="223"/>
      <c r="O58" s="223"/>
      <c r="P58" s="223"/>
      <c r="Q58" s="264">
        <f>'Anexo PRA'!Q58</f>
        <v>0</v>
      </c>
      <c r="R58" s="264"/>
      <c r="S58" s="264"/>
      <c r="T58" s="264"/>
      <c r="U58" s="264"/>
      <c r="V58" s="264"/>
      <c r="W58" s="25"/>
      <c r="X58" s="223" t="s">
        <v>193</v>
      </c>
      <c r="Y58" s="223"/>
      <c r="Z58" s="223"/>
      <c r="AA58" s="223"/>
      <c r="AB58" s="223"/>
      <c r="AC58" s="223"/>
      <c r="AD58" s="223"/>
      <c r="AE58" s="223"/>
      <c r="AF58" s="223"/>
      <c r="AG58" s="223"/>
      <c r="AH58" s="223"/>
      <c r="AI58" s="223"/>
      <c r="AJ58" s="223"/>
      <c r="AK58" s="223"/>
      <c r="AL58" s="223"/>
      <c r="AM58" s="223"/>
      <c r="AN58" s="264">
        <f>'Anexo PRA'!AN58</f>
        <v>0</v>
      </c>
      <c r="AO58" s="264"/>
      <c r="AP58" s="264"/>
      <c r="AQ58" s="264"/>
      <c r="AR58" s="264"/>
      <c r="AS58" s="264"/>
      <c r="AT58" s="25"/>
      <c r="AU58" s="89"/>
      <c r="AV58" s="89"/>
      <c r="AW58" s="89"/>
    </row>
    <row r="59" spans="1:49" ht="3.75" customHeight="1" x14ac:dyDescent="0.4">
      <c r="A59" s="89"/>
      <c r="B59" s="6"/>
      <c r="C59" s="6"/>
      <c r="D59" s="6"/>
      <c r="E59" s="6"/>
      <c r="F59" s="6"/>
      <c r="G59" s="6"/>
      <c r="H59" s="6"/>
      <c r="I59" s="6"/>
      <c r="J59" s="6"/>
      <c r="K59" s="17"/>
      <c r="L59" s="17"/>
      <c r="M59" s="17"/>
      <c r="N59" s="17"/>
      <c r="O59" s="17"/>
      <c r="P59" s="18"/>
      <c r="Q59" s="6"/>
      <c r="R59" s="6"/>
      <c r="S59" s="6"/>
      <c r="T59" s="6"/>
      <c r="U59" s="6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60"/>
      <c r="AU59" s="89"/>
      <c r="AV59" s="89"/>
      <c r="AW59" s="89"/>
    </row>
    <row r="60" spans="1:49" ht="18.75" customHeight="1" x14ac:dyDescent="0.4">
      <c r="A60" s="89"/>
      <c r="B60" s="238"/>
      <c r="C60" s="238"/>
      <c r="D60" s="238"/>
      <c r="E60" s="238"/>
      <c r="F60" s="238"/>
      <c r="G60" s="238"/>
      <c r="H60" s="238"/>
      <c r="I60" s="238"/>
      <c r="J60" s="238"/>
      <c r="K60" s="238"/>
      <c r="L60" s="238"/>
      <c r="M60" s="238"/>
      <c r="N60" s="238"/>
      <c r="O60" s="238"/>
      <c r="P60" s="238"/>
      <c r="Q60" s="338"/>
      <c r="R60" s="338"/>
      <c r="S60" s="338"/>
      <c r="T60" s="338"/>
      <c r="U60" s="338"/>
      <c r="V60" s="338"/>
      <c r="W60" s="25"/>
      <c r="X60" s="223" t="s">
        <v>194</v>
      </c>
      <c r="Y60" s="223"/>
      <c r="Z60" s="223"/>
      <c r="AA60" s="223"/>
      <c r="AB60" s="223"/>
      <c r="AC60" s="223"/>
      <c r="AD60" s="223"/>
      <c r="AE60" s="223"/>
      <c r="AF60" s="223"/>
      <c r="AG60" s="223"/>
      <c r="AH60" s="223"/>
      <c r="AI60" s="223"/>
      <c r="AJ60" s="223"/>
      <c r="AK60" s="223"/>
      <c r="AL60" s="223"/>
      <c r="AM60" s="223"/>
      <c r="AN60" s="312">
        <f>'Anexo PRA'!AN60</f>
        <v>0</v>
      </c>
      <c r="AO60" s="312"/>
      <c r="AP60" s="312"/>
      <c r="AQ60" s="312"/>
      <c r="AR60" s="312"/>
      <c r="AS60" s="312"/>
      <c r="AT60" s="25"/>
      <c r="AU60" s="89"/>
      <c r="AV60" s="55"/>
      <c r="AW60" s="89"/>
    </row>
    <row r="61" spans="1:49" ht="3.75" customHeight="1" x14ac:dyDescent="0.4">
      <c r="A61" s="89"/>
      <c r="B61" s="6"/>
      <c r="C61" s="6"/>
      <c r="D61" s="6"/>
      <c r="E61" s="6"/>
      <c r="F61" s="6"/>
      <c r="G61" s="6"/>
      <c r="H61" s="6"/>
      <c r="I61" s="6"/>
      <c r="J61" s="6"/>
      <c r="K61" s="17"/>
      <c r="L61" s="17"/>
      <c r="M61" s="17"/>
      <c r="N61" s="17"/>
      <c r="O61" s="17"/>
      <c r="P61" s="18"/>
      <c r="Q61" s="6"/>
      <c r="R61" s="6"/>
      <c r="S61" s="6"/>
      <c r="T61" s="6"/>
      <c r="U61" s="6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60"/>
      <c r="AU61" s="89"/>
      <c r="AV61" s="89"/>
      <c r="AW61" s="89"/>
    </row>
    <row r="62" spans="1:49" ht="18.75" customHeight="1" x14ac:dyDescent="0.4">
      <c r="A62" s="89"/>
      <c r="B62" s="245" t="s">
        <v>195</v>
      </c>
      <c r="C62" s="245"/>
      <c r="D62" s="245"/>
      <c r="E62" s="245"/>
      <c r="F62" s="245"/>
      <c r="G62" s="245"/>
      <c r="H62" s="245"/>
      <c r="I62" s="245"/>
      <c r="J62" s="245"/>
      <c r="K62" s="245"/>
      <c r="L62" s="245"/>
      <c r="M62" s="245"/>
      <c r="N62" s="245"/>
      <c r="O62" s="245"/>
      <c r="P62" s="245"/>
      <c r="Q62" s="269">
        <f>Q42+Q46+Q50+Q54+Q58</f>
        <v>0</v>
      </c>
      <c r="R62" s="269"/>
      <c r="S62" s="269"/>
      <c r="T62" s="269"/>
      <c r="U62" s="269"/>
      <c r="V62" s="269"/>
      <c r="W62" s="25"/>
      <c r="X62" s="223" t="s">
        <v>196</v>
      </c>
      <c r="Y62" s="223"/>
      <c r="Z62" s="223"/>
      <c r="AA62" s="223"/>
      <c r="AB62" s="223"/>
      <c r="AC62" s="223"/>
      <c r="AD62" s="223"/>
      <c r="AE62" s="223"/>
      <c r="AF62" s="223"/>
      <c r="AG62" s="223"/>
      <c r="AH62" s="223"/>
      <c r="AI62" s="223"/>
      <c r="AJ62" s="223"/>
      <c r="AK62" s="223"/>
      <c r="AL62" s="223"/>
      <c r="AM62" s="223"/>
      <c r="AN62" s="269">
        <f>AN42+AN46+AN50+AN54+AN58</f>
        <v>0</v>
      </c>
      <c r="AO62" s="269"/>
      <c r="AP62" s="269"/>
      <c r="AQ62" s="269"/>
      <c r="AR62" s="269"/>
      <c r="AS62" s="269"/>
      <c r="AT62" s="25"/>
      <c r="AU62" s="89"/>
      <c r="AV62" s="28">
        <f>Q62-'Anexo PRA'!Q62</f>
        <v>0</v>
      </c>
      <c r="AW62" s="28">
        <f>AN62-'Anexo PRA'!AN62</f>
        <v>0</v>
      </c>
    </row>
    <row r="63" spans="1:49" ht="3.75" customHeight="1" x14ac:dyDescent="0.4">
      <c r="A63" s="89"/>
      <c r="B63" s="6"/>
      <c r="C63" s="6"/>
      <c r="D63" s="6"/>
      <c r="E63" s="6"/>
      <c r="F63" s="6"/>
      <c r="G63" s="6"/>
      <c r="H63" s="6"/>
      <c r="I63" s="6"/>
      <c r="J63" s="6"/>
      <c r="K63" s="17"/>
      <c r="L63" s="17"/>
      <c r="M63" s="17"/>
      <c r="N63" s="17"/>
      <c r="O63" s="17"/>
      <c r="P63" s="18"/>
      <c r="Q63" s="6"/>
      <c r="R63" s="6"/>
      <c r="S63" s="6"/>
      <c r="T63" s="6"/>
      <c r="U63" s="6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60"/>
      <c r="AU63" s="89"/>
      <c r="AV63" s="89"/>
      <c r="AW63" s="89"/>
    </row>
    <row r="64" spans="1:49" ht="18.75" customHeight="1" x14ac:dyDescent="0.4">
      <c r="A64" s="89"/>
      <c r="B64" s="238"/>
      <c r="C64" s="238"/>
      <c r="D64" s="238"/>
      <c r="E64" s="238"/>
      <c r="F64" s="238"/>
      <c r="G64" s="238"/>
      <c r="H64" s="238"/>
      <c r="I64" s="238"/>
      <c r="J64" s="238"/>
      <c r="K64" s="238"/>
      <c r="L64" s="238"/>
      <c r="M64" s="238"/>
      <c r="N64" s="238"/>
      <c r="O64" s="238"/>
      <c r="P64" s="238"/>
      <c r="Q64" s="338"/>
      <c r="R64" s="338"/>
      <c r="S64" s="338"/>
      <c r="T64" s="338"/>
      <c r="U64" s="338"/>
      <c r="V64" s="338"/>
      <c r="W64" s="25"/>
      <c r="X64" s="223" t="s">
        <v>197</v>
      </c>
      <c r="Y64" s="223"/>
      <c r="Z64" s="223"/>
      <c r="AA64" s="223"/>
      <c r="AB64" s="223"/>
      <c r="AC64" s="223"/>
      <c r="AD64" s="223"/>
      <c r="AE64" s="223"/>
      <c r="AF64" s="223"/>
      <c r="AG64" s="223"/>
      <c r="AH64" s="223"/>
      <c r="AI64" s="223"/>
      <c r="AJ64" s="223"/>
      <c r="AK64" s="223"/>
      <c r="AL64" s="223"/>
      <c r="AM64" s="223"/>
      <c r="AN64" s="315">
        <f>IFERROR(AN62/Q62,0)</f>
        <v>0</v>
      </c>
      <c r="AO64" s="315"/>
      <c r="AP64" s="315"/>
      <c r="AQ64" s="315"/>
      <c r="AR64" s="315"/>
      <c r="AS64" s="315"/>
      <c r="AT64" s="25"/>
      <c r="AU64" s="89"/>
      <c r="AV64" s="55"/>
      <c r="AW64" s="123">
        <f>AN64-'Anexo PRA'!AN64</f>
        <v>0</v>
      </c>
    </row>
    <row r="65" spans="1:52" ht="3.75" customHeight="1" x14ac:dyDescent="0.4">
      <c r="A65" s="89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0"/>
      <c r="Z65" s="20"/>
      <c r="AA65" s="20"/>
      <c r="AB65" s="20"/>
      <c r="AC65" s="20"/>
      <c r="AD65" s="20"/>
      <c r="AE65" s="26"/>
      <c r="AF65" s="25"/>
      <c r="AG65" s="25"/>
      <c r="AH65" s="25"/>
      <c r="AI65" s="25"/>
      <c r="AJ65" s="25"/>
      <c r="AK65" s="25"/>
      <c r="AL65" s="25"/>
      <c r="AM65" s="25"/>
      <c r="AN65" s="20"/>
      <c r="AO65" s="20"/>
      <c r="AP65" s="20"/>
      <c r="AQ65" s="20"/>
      <c r="AR65" s="20"/>
      <c r="AS65" s="20"/>
      <c r="AT65" s="25"/>
      <c r="AU65" s="89"/>
      <c r="AV65" s="89"/>
      <c r="AW65" s="89"/>
      <c r="AX65" s="89"/>
      <c r="AY65" s="89"/>
      <c r="AZ65" s="89"/>
    </row>
    <row r="66" spans="1:52" ht="3.75" customHeight="1" x14ac:dyDescent="0.4">
      <c r="A66" s="98"/>
      <c r="B66" s="125"/>
      <c r="C66" s="126"/>
      <c r="D66" s="126"/>
      <c r="E66" s="126"/>
      <c r="F66" s="126"/>
      <c r="G66" s="126"/>
      <c r="H66" s="126"/>
      <c r="I66" s="126"/>
      <c r="J66" s="126"/>
      <c r="K66" s="126"/>
      <c r="L66" s="126"/>
      <c r="M66" s="126"/>
      <c r="N66" s="126"/>
      <c r="O66" s="126"/>
      <c r="P66" s="126"/>
      <c r="Q66" s="126"/>
      <c r="R66" s="126"/>
      <c r="S66" s="126"/>
      <c r="T66" s="126"/>
      <c r="U66" s="126"/>
      <c r="V66" s="126"/>
      <c r="W66" s="126"/>
      <c r="X66" s="126"/>
      <c r="Y66" s="126"/>
      <c r="Z66" s="126"/>
      <c r="AA66" s="126"/>
      <c r="AB66" s="126"/>
      <c r="AC66" s="126"/>
      <c r="AD66" s="126"/>
      <c r="AE66" s="126"/>
      <c r="AF66" s="126"/>
      <c r="AG66" s="126"/>
      <c r="AH66" s="126"/>
      <c r="AI66" s="126"/>
      <c r="AJ66" s="126"/>
      <c r="AK66" s="126"/>
      <c r="AL66" s="126"/>
      <c r="AM66" s="126"/>
      <c r="AN66" s="126"/>
      <c r="AO66" s="126"/>
      <c r="AP66" s="126"/>
      <c r="AQ66" s="126"/>
      <c r="AR66" s="126"/>
      <c r="AS66" s="126"/>
      <c r="AT66" s="79"/>
      <c r="AU66" s="89"/>
      <c r="AV66" s="89"/>
      <c r="AW66" s="89"/>
      <c r="AX66" s="89"/>
      <c r="AY66" s="89"/>
      <c r="AZ66" s="89"/>
    </row>
    <row r="67" spans="1:52" ht="15" customHeight="1" x14ac:dyDescent="0.4">
      <c r="A67" s="196"/>
      <c r="B67" s="337" t="s">
        <v>126</v>
      </c>
      <c r="C67" s="337"/>
      <c r="D67" s="337"/>
      <c r="E67" s="337"/>
      <c r="F67" s="337"/>
      <c r="G67" s="337"/>
      <c r="H67" s="337"/>
      <c r="I67" s="337"/>
      <c r="J67" s="337"/>
      <c r="K67" s="337"/>
      <c r="L67" s="337"/>
      <c r="M67" s="337"/>
      <c r="N67" s="337"/>
      <c r="O67" s="337"/>
      <c r="P67" s="337"/>
      <c r="Q67" s="337"/>
      <c r="R67" s="337"/>
      <c r="S67" s="337"/>
      <c r="T67" s="337"/>
      <c r="U67" s="337"/>
      <c r="V67" s="337"/>
      <c r="W67" s="337"/>
      <c r="X67" s="337"/>
      <c r="Y67" s="337"/>
      <c r="Z67" s="337"/>
      <c r="AA67" s="337"/>
      <c r="AB67" s="337"/>
      <c r="AC67" s="337"/>
      <c r="AD67" s="337"/>
      <c r="AE67" s="337"/>
      <c r="AF67" s="337"/>
      <c r="AG67" s="337"/>
      <c r="AH67" s="337"/>
      <c r="AI67" s="337"/>
      <c r="AJ67" s="337"/>
      <c r="AK67" s="337"/>
      <c r="AL67" s="337"/>
      <c r="AM67" s="337"/>
      <c r="AN67" s="337"/>
      <c r="AO67" s="337"/>
      <c r="AP67" s="337"/>
      <c r="AQ67" s="337"/>
      <c r="AR67" s="337"/>
      <c r="AS67" s="337"/>
      <c r="AT67" s="127"/>
      <c r="AU67" s="89"/>
      <c r="AW67" s="89"/>
      <c r="AX67" s="89"/>
      <c r="AY67" s="89"/>
      <c r="AZ67" s="89"/>
    </row>
    <row r="68" spans="1:52" ht="37.5" customHeight="1" x14ac:dyDescent="0.4">
      <c r="A68" s="89"/>
      <c r="B68" s="226"/>
      <c r="C68" s="226"/>
      <c r="D68" s="226"/>
      <c r="E68" s="226"/>
      <c r="F68" s="226"/>
      <c r="G68" s="226"/>
      <c r="H68" s="226"/>
      <c r="I68" s="226"/>
      <c r="J68" s="226"/>
      <c r="K68" s="226"/>
      <c r="L68" s="226"/>
      <c r="M68" s="226"/>
      <c r="N68" s="226"/>
      <c r="O68" s="226"/>
      <c r="P68" s="226"/>
      <c r="Q68" s="226"/>
      <c r="R68" s="226"/>
      <c r="S68" s="226"/>
      <c r="T68" s="226"/>
      <c r="U68" s="226"/>
      <c r="V68" s="226"/>
      <c r="W68" s="226"/>
      <c r="X68" s="226"/>
      <c r="Y68" s="226"/>
      <c r="Z68" s="226"/>
      <c r="AA68" s="226"/>
      <c r="AB68" s="226"/>
      <c r="AC68" s="226"/>
      <c r="AD68" s="226"/>
      <c r="AE68" s="226"/>
      <c r="AF68" s="226"/>
      <c r="AG68" s="226"/>
      <c r="AH68" s="226"/>
      <c r="AI68" s="226"/>
      <c r="AJ68" s="226"/>
      <c r="AK68" s="226"/>
      <c r="AL68" s="226"/>
      <c r="AM68" s="226"/>
      <c r="AN68" s="226"/>
      <c r="AO68" s="226"/>
      <c r="AP68" s="226"/>
      <c r="AQ68" s="226"/>
      <c r="AR68" s="226"/>
      <c r="AS68" s="226"/>
      <c r="AT68" s="89"/>
      <c r="AU68" s="89"/>
      <c r="AW68" s="89"/>
      <c r="AX68" s="89"/>
      <c r="AY68" s="89"/>
      <c r="AZ68" s="89"/>
    </row>
    <row r="69" spans="1:52" ht="11.25" customHeight="1" x14ac:dyDescent="0.4">
      <c r="A69" s="89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89"/>
      <c r="AU69" s="89"/>
      <c r="AW69" s="89"/>
      <c r="AX69" s="89"/>
      <c r="AY69" s="89"/>
      <c r="AZ69" s="89"/>
    </row>
    <row r="70" spans="1:52" ht="15" customHeight="1" x14ac:dyDescent="0.4">
      <c r="A70" s="89"/>
      <c r="B70" s="89"/>
      <c r="C70" s="89"/>
      <c r="D70" s="89"/>
      <c r="E70" s="89"/>
      <c r="F70" s="89"/>
      <c r="G70" s="89"/>
      <c r="H70" s="89"/>
      <c r="I70" s="89"/>
      <c r="J70" s="89"/>
      <c r="K70" s="89"/>
      <c r="L70" s="89"/>
      <c r="M70" s="89"/>
      <c r="N70" s="89"/>
      <c r="O70" s="89"/>
      <c r="P70" s="89"/>
      <c r="Q70" s="89"/>
      <c r="R70" s="89"/>
      <c r="S70" s="89"/>
      <c r="T70" s="89"/>
      <c r="U70" s="89"/>
      <c r="V70" s="89"/>
      <c r="W70" s="89"/>
      <c r="X70" s="89"/>
      <c r="Y70" s="89"/>
      <c r="Z70" s="89"/>
      <c r="AA70" s="89"/>
      <c r="AB70" s="89"/>
      <c r="AC70" s="89"/>
      <c r="AD70" s="89"/>
      <c r="AE70" s="89"/>
      <c r="AF70" s="89"/>
      <c r="AG70" s="89"/>
      <c r="AH70" s="237" t="s">
        <v>64</v>
      </c>
      <c r="AI70" s="237"/>
      <c r="AJ70" s="237"/>
      <c r="AK70" s="237"/>
      <c r="AL70" s="237"/>
      <c r="AM70" s="237"/>
      <c r="AN70" s="237"/>
      <c r="AO70" s="237"/>
      <c r="AP70" s="237"/>
      <c r="AQ70" s="237"/>
      <c r="AR70" s="237"/>
      <c r="AS70" s="237"/>
      <c r="AT70" s="89"/>
      <c r="AU70" s="89"/>
      <c r="AW70" s="89"/>
      <c r="AX70" s="89"/>
      <c r="AY70" s="89"/>
      <c r="AZ70" s="89"/>
    </row>
    <row r="71" spans="1:52" ht="22.5" customHeight="1" x14ac:dyDescent="0.4">
      <c r="A71" s="89"/>
      <c r="B71" s="238"/>
      <c r="C71" s="238"/>
      <c r="D71" s="238"/>
      <c r="E71" s="238"/>
      <c r="F71" s="239"/>
      <c r="G71" s="239"/>
      <c r="H71" s="239"/>
      <c r="I71" s="239"/>
      <c r="J71" s="239"/>
      <c r="K71" s="239"/>
      <c r="L71" s="239"/>
      <c r="M71" s="239"/>
      <c r="N71" s="239"/>
      <c r="O71" s="89"/>
      <c r="P71" s="89"/>
      <c r="Q71" s="89"/>
      <c r="R71" s="89"/>
      <c r="S71" s="89"/>
      <c r="T71" s="89"/>
      <c r="U71" s="89"/>
      <c r="V71" s="89"/>
      <c r="W71" s="89"/>
      <c r="X71" s="89"/>
      <c r="Y71" s="89"/>
      <c r="Z71" s="89"/>
      <c r="AA71" s="89"/>
      <c r="AB71" s="89"/>
      <c r="AC71" s="89"/>
      <c r="AD71" s="89"/>
      <c r="AE71" s="89"/>
      <c r="AF71" s="89"/>
      <c r="AG71" s="89"/>
      <c r="AH71" s="223" t="s">
        <v>1</v>
      </c>
      <c r="AI71" s="223"/>
      <c r="AJ71" s="223"/>
      <c r="AK71" s="223"/>
      <c r="AL71" s="261">
        <f>AL4</f>
        <v>0</v>
      </c>
      <c r="AM71" s="261"/>
      <c r="AN71" s="261"/>
      <c r="AO71" s="261"/>
      <c r="AP71" s="261"/>
      <c r="AQ71" s="261"/>
      <c r="AR71" s="261"/>
      <c r="AS71" s="261"/>
      <c r="AT71" s="8"/>
      <c r="AU71" s="89"/>
      <c r="AW71" s="89"/>
      <c r="AX71" s="89"/>
      <c r="AY71" s="89"/>
      <c r="AZ71" s="89"/>
    </row>
    <row r="72" spans="1:52" ht="3.75" customHeight="1" x14ac:dyDescent="0.4">
      <c r="A72" s="89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N72" s="31"/>
      <c r="AO72" s="31"/>
      <c r="AP72" s="31"/>
      <c r="AQ72" s="31"/>
      <c r="AR72" s="31"/>
      <c r="AS72" s="31"/>
      <c r="AT72" s="31"/>
      <c r="AU72" s="89"/>
      <c r="AW72" s="89"/>
      <c r="AX72" s="89"/>
      <c r="AY72" s="89"/>
      <c r="AZ72" s="89"/>
    </row>
    <row r="73" spans="1:52" ht="22.5" customHeight="1" x14ac:dyDescent="0.45">
      <c r="A73" s="89"/>
      <c r="B73" s="238"/>
      <c r="C73" s="238"/>
      <c r="D73" s="238"/>
      <c r="E73" s="238"/>
      <c r="F73" s="239"/>
      <c r="G73" s="239"/>
      <c r="H73" s="239"/>
      <c r="I73" s="239"/>
      <c r="J73" s="239"/>
      <c r="K73" s="239"/>
      <c r="L73" s="239"/>
      <c r="M73" s="239"/>
      <c r="N73" s="239"/>
      <c r="O73" s="89"/>
      <c r="P73" s="89"/>
      <c r="Q73" s="89"/>
      <c r="R73" s="89"/>
      <c r="S73" s="89"/>
      <c r="T73" s="89"/>
      <c r="U73" s="89"/>
      <c r="V73" s="89"/>
      <c r="W73" s="89"/>
      <c r="X73" s="89"/>
      <c r="Y73" s="89"/>
      <c r="Z73" s="89"/>
      <c r="AA73" s="89"/>
      <c r="AB73" s="89"/>
      <c r="AC73" s="89"/>
      <c r="AD73" s="89"/>
      <c r="AE73" s="89"/>
      <c r="AF73" s="89"/>
      <c r="AG73" s="89"/>
      <c r="AH73" s="223" t="s">
        <v>49</v>
      </c>
      <c r="AI73" s="223"/>
      <c r="AJ73" s="223"/>
      <c r="AK73" s="223"/>
      <c r="AL73" s="307">
        <f>I8</f>
        <v>0</v>
      </c>
      <c r="AM73" s="307"/>
      <c r="AN73" s="307"/>
      <c r="AO73" s="307"/>
      <c r="AP73" s="307"/>
      <c r="AQ73" s="307"/>
      <c r="AR73" s="307"/>
      <c r="AS73" s="307"/>
      <c r="AT73" s="8"/>
      <c r="AU73" s="89"/>
      <c r="AW73" s="89"/>
      <c r="AX73" s="89"/>
      <c r="AY73" s="89"/>
      <c r="AZ73" s="89"/>
    </row>
    <row r="74" spans="1:52" ht="30" customHeight="1" x14ac:dyDescent="0.45">
      <c r="A74" s="89"/>
      <c r="B74" s="153" t="s">
        <v>127</v>
      </c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247"/>
      <c r="AM74" s="247"/>
      <c r="AN74" s="247"/>
      <c r="AO74" s="247"/>
      <c r="AP74" s="318"/>
      <c r="AQ74" s="318"/>
      <c r="AR74" s="318"/>
      <c r="AS74" s="318"/>
      <c r="AT74" s="31"/>
      <c r="AU74" s="89"/>
      <c r="AW74" s="89"/>
      <c r="AX74" s="89"/>
      <c r="AY74" s="89"/>
      <c r="AZ74" s="89"/>
    </row>
    <row r="75" spans="1:52" ht="3.75" customHeight="1" x14ac:dyDescent="0.4">
      <c r="A75" s="89"/>
      <c r="B75" s="159"/>
      <c r="C75" s="159"/>
      <c r="D75" s="159"/>
      <c r="E75" s="159"/>
      <c r="F75" s="159"/>
      <c r="G75" s="159"/>
      <c r="H75" s="159"/>
      <c r="I75" s="159"/>
      <c r="J75" s="159"/>
      <c r="K75" s="159"/>
      <c r="L75" s="159"/>
      <c r="M75" s="159"/>
      <c r="N75" s="159"/>
      <c r="O75" s="159"/>
      <c r="P75" s="159"/>
      <c r="Q75" s="159"/>
      <c r="R75" s="159"/>
      <c r="S75" s="159"/>
      <c r="T75" s="159"/>
      <c r="U75" s="159"/>
      <c r="V75" s="159"/>
      <c r="W75" s="159"/>
      <c r="X75" s="159"/>
      <c r="Y75" s="168"/>
      <c r="Z75" s="168"/>
      <c r="AA75" s="168"/>
      <c r="AB75" s="168"/>
      <c r="AC75" s="168"/>
      <c r="AD75" s="168"/>
      <c r="AE75" s="169"/>
      <c r="AF75" s="159"/>
      <c r="AG75" s="159"/>
      <c r="AH75" s="159"/>
      <c r="AI75" s="159"/>
      <c r="AJ75" s="159"/>
      <c r="AK75" s="159"/>
      <c r="AL75" s="159"/>
      <c r="AM75" s="159"/>
      <c r="AN75" s="168"/>
      <c r="AO75" s="168"/>
      <c r="AP75" s="168"/>
      <c r="AQ75" s="168"/>
      <c r="AR75" s="168"/>
      <c r="AS75" s="168"/>
      <c r="AT75" s="25"/>
      <c r="AU75" s="89"/>
      <c r="AV75" s="89"/>
      <c r="AW75" s="89"/>
      <c r="AX75" s="89"/>
      <c r="AY75" s="89"/>
      <c r="AZ75" s="89"/>
    </row>
    <row r="76" spans="1:52" ht="18.75" customHeight="1" x14ac:dyDescent="0.4">
      <c r="A76" s="89"/>
      <c r="B76" s="333" t="s">
        <v>198</v>
      </c>
      <c r="C76" s="333"/>
      <c r="D76" s="333"/>
      <c r="E76" s="333"/>
      <c r="F76" s="333"/>
      <c r="G76" s="333"/>
      <c r="H76" s="333"/>
      <c r="I76" s="333"/>
      <c r="J76" s="333"/>
      <c r="K76" s="333"/>
      <c r="L76" s="333"/>
      <c r="M76" s="333"/>
      <c r="N76" s="333"/>
      <c r="O76" s="333"/>
      <c r="P76" s="333"/>
      <c r="Q76" s="333"/>
      <c r="R76" s="333"/>
      <c r="S76" s="333"/>
      <c r="T76" s="333"/>
      <c r="U76" s="333"/>
      <c r="V76" s="333"/>
      <c r="W76" s="333"/>
      <c r="X76" s="333"/>
      <c r="Y76" s="333"/>
      <c r="Z76" s="333"/>
      <c r="AA76" s="333"/>
      <c r="AB76" s="333"/>
      <c r="AC76" s="333"/>
      <c r="AD76" s="333"/>
      <c r="AE76" s="333"/>
      <c r="AF76" s="333"/>
      <c r="AG76" s="333"/>
      <c r="AH76" s="333"/>
      <c r="AI76" s="333"/>
      <c r="AJ76" s="333"/>
      <c r="AK76" s="333"/>
      <c r="AL76" s="333"/>
      <c r="AM76" s="333"/>
      <c r="AN76" s="333"/>
      <c r="AO76" s="333"/>
      <c r="AP76" s="333"/>
      <c r="AQ76" s="333"/>
      <c r="AR76" s="333"/>
      <c r="AS76" s="333"/>
      <c r="AT76" s="25"/>
      <c r="AU76" s="89"/>
      <c r="AV76" s="89"/>
      <c r="AW76" s="25" t="s">
        <v>199</v>
      </c>
      <c r="AX76" s="25" t="s">
        <v>200</v>
      </c>
      <c r="AY76" s="25" t="s">
        <v>201</v>
      </c>
      <c r="AZ76" s="25" t="s">
        <v>202</v>
      </c>
    </row>
    <row r="77" spans="1:52" ht="3.75" customHeight="1" x14ac:dyDescent="0.4">
      <c r="A77" s="89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0"/>
      <c r="Z77" s="20"/>
      <c r="AA77" s="20"/>
      <c r="AB77" s="20"/>
      <c r="AC77" s="20"/>
      <c r="AD77" s="20"/>
      <c r="AE77" s="26"/>
      <c r="AF77" s="25"/>
      <c r="AG77" s="25"/>
      <c r="AH77" s="25"/>
      <c r="AI77" s="25"/>
      <c r="AJ77" s="25"/>
      <c r="AK77" s="25"/>
      <c r="AL77" s="25"/>
      <c r="AM77" s="25"/>
      <c r="AN77" s="20"/>
      <c r="AO77" s="20"/>
      <c r="AP77" s="20"/>
      <c r="AQ77" s="20"/>
      <c r="AR77" s="20"/>
      <c r="AS77" s="20"/>
      <c r="AT77" s="25"/>
      <c r="AU77" s="89"/>
      <c r="AV77" s="89"/>
      <c r="AW77" s="89"/>
      <c r="AX77" s="89"/>
      <c r="AY77" s="89"/>
      <c r="AZ77" s="89"/>
    </row>
    <row r="78" spans="1:52" ht="18.75" customHeight="1" x14ac:dyDescent="0.4">
      <c r="A78" s="89"/>
      <c r="B78" s="223" t="s">
        <v>203</v>
      </c>
      <c r="C78" s="223"/>
      <c r="D78" s="223"/>
      <c r="E78" s="223"/>
      <c r="F78" s="223"/>
      <c r="G78" s="223"/>
      <c r="H78" s="223"/>
      <c r="I78" s="223"/>
      <c r="J78" s="223"/>
      <c r="K78" s="249">
        <f>'Anexo PRA'!K76</f>
        <v>0</v>
      </c>
      <c r="L78" s="249"/>
      <c r="M78" s="249"/>
      <c r="N78" s="249"/>
      <c r="O78" s="249"/>
      <c r="P78" s="249"/>
      <c r="Q78" s="249"/>
      <c r="R78" s="249"/>
      <c r="S78" s="249"/>
      <c r="T78" s="249"/>
      <c r="U78" s="249"/>
      <c r="V78" s="249"/>
      <c r="W78" s="25"/>
      <c r="X78" s="25"/>
      <c r="Y78" s="223" t="s">
        <v>204</v>
      </c>
      <c r="Z78" s="223"/>
      <c r="AA78" s="223"/>
      <c r="AB78" s="223"/>
      <c r="AC78" s="223"/>
      <c r="AD78" s="223"/>
      <c r="AE78" s="223"/>
      <c r="AF78" s="223"/>
      <c r="AG78" s="223"/>
      <c r="AH78" s="249">
        <f>'Anexo PRA'!AH76</f>
        <v>0</v>
      </c>
      <c r="AI78" s="249"/>
      <c r="AJ78" s="249"/>
      <c r="AK78" s="249"/>
      <c r="AL78" s="249"/>
      <c r="AM78" s="249"/>
      <c r="AN78" s="249"/>
      <c r="AO78" s="249"/>
      <c r="AP78" s="249"/>
      <c r="AQ78" s="249"/>
      <c r="AR78" s="249"/>
      <c r="AS78" s="249"/>
      <c r="AT78" s="25"/>
      <c r="AU78" s="89"/>
      <c r="AV78" s="89"/>
      <c r="AW78" s="89"/>
      <c r="AX78" s="89"/>
      <c r="AY78" s="89"/>
      <c r="AZ78" s="89"/>
    </row>
    <row r="79" spans="1:52" ht="3.75" customHeight="1" x14ac:dyDescent="0.4">
      <c r="A79" s="89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0"/>
      <c r="Z79" s="20"/>
      <c r="AA79" s="20"/>
      <c r="AB79" s="20"/>
      <c r="AC79" s="20"/>
      <c r="AD79" s="20"/>
      <c r="AE79" s="26"/>
      <c r="AF79" s="25"/>
      <c r="AG79" s="25"/>
      <c r="AH79" s="25"/>
      <c r="AI79" s="25"/>
      <c r="AJ79" s="25"/>
      <c r="AK79" s="25"/>
      <c r="AL79" s="25"/>
      <c r="AM79" s="25"/>
      <c r="AN79" s="20"/>
      <c r="AO79" s="20"/>
      <c r="AP79" s="20"/>
      <c r="AQ79" s="20"/>
      <c r="AR79" s="20"/>
      <c r="AS79" s="20"/>
      <c r="AT79" s="25"/>
      <c r="AU79" s="89"/>
      <c r="AV79" s="89"/>
      <c r="AW79" s="89"/>
      <c r="AX79" s="89"/>
      <c r="AY79" s="89"/>
      <c r="AZ79" s="89"/>
    </row>
    <row r="80" spans="1:52" ht="18" customHeight="1" x14ac:dyDescent="0.4">
      <c r="A80" s="89"/>
      <c r="B80" s="223" t="s">
        <v>205</v>
      </c>
      <c r="C80" s="223"/>
      <c r="D80" s="223"/>
      <c r="E80" s="223"/>
      <c r="F80" s="223"/>
      <c r="G80" s="223"/>
      <c r="H80" s="223"/>
      <c r="I80" s="249">
        <f>'Anexo PRA'!I78</f>
        <v>0</v>
      </c>
      <c r="J80" s="249"/>
      <c r="K80" s="249"/>
      <c r="L80" s="249"/>
      <c r="M80" s="249"/>
      <c r="N80" s="249"/>
      <c r="O80" s="249"/>
      <c r="P80" s="25"/>
      <c r="Q80" s="223" t="s">
        <v>206</v>
      </c>
      <c r="R80" s="223"/>
      <c r="S80" s="223"/>
      <c r="T80" s="223"/>
      <c r="U80" s="223"/>
      <c r="V80" s="223"/>
      <c r="W80" s="223"/>
      <c r="X80" s="249">
        <f>'Anexo PRA'!X78</f>
        <v>0</v>
      </c>
      <c r="Y80" s="249"/>
      <c r="Z80" s="249"/>
      <c r="AA80" s="249"/>
      <c r="AB80" s="249"/>
      <c r="AC80" s="249"/>
      <c r="AD80" s="249"/>
      <c r="AE80" s="26"/>
      <c r="AF80" s="223" t="s">
        <v>207</v>
      </c>
      <c r="AG80" s="223"/>
      <c r="AH80" s="223"/>
      <c r="AI80" s="223"/>
      <c r="AJ80" s="223"/>
      <c r="AK80" s="223"/>
      <c r="AL80" s="223"/>
      <c r="AM80" s="249">
        <f>'Anexo PRA'!AM78</f>
        <v>0</v>
      </c>
      <c r="AN80" s="249"/>
      <c r="AO80" s="249"/>
      <c r="AP80" s="249"/>
      <c r="AQ80" s="249"/>
      <c r="AR80" s="249"/>
      <c r="AS80" s="249"/>
      <c r="AT80" s="25"/>
      <c r="AU80" s="89"/>
      <c r="AV80" s="89"/>
      <c r="AW80" s="89"/>
      <c r="AX80" s="89"/>
      <c r="AY80" s="89"/>
      <c r="AZ80" s="89"/>
    </row>
    <row r="81" spans="1:52" ht="3.75" customHeight="1" x14ac:dyDescent="0.4">
      <c r="A81" s="89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0"/>
      <c r="Z81" s="20"/>
      <c r="AA81" s="20"/>
      <c r="AB81" s="20"/>
      <c r="AC81" s="20"/>
      <c r="AD81" s="20"/>
      <c r="AE81" s="26"/>
      <c r="AF81" s="25"/>
      <c r="AG81" s="25"/>
      <c r="AH81" s="25"/>
      <c r="AI81" s="25"/>
      <c r="AJ81" s="25"/>
      <c r="AK81" s="25"/>
      <c r="AL81" s="25"/>
      <c r="AM81" s="25"/>
      <c r="AN81" s="20"/>
      <c r="AO81" s="20"/>
      <c r="AP81" s="20"/>
      <c r="AQ81" s="20"/>
      <c r="AR81" s="20"/>
      <c r="AS81" s="20"/>
      <c r="AT81" s="25"/>
      <c r="AU81" s="89"/>
      <c r="AV81" s="89"/>
      <c r="AW81" s="89"/>
      <c r="AX81" s="89"/>
      <c r="AY81" s="89"/>
      <c r="AZ81" s="89"/>
    </row>
    <row r="82" spans="1:52" ht="18.75" customHeight="1" x14ac:dyDescent="0.4">
      <c r="A82" s="89"/>
      <c r="B82" s="223" t="s">
        <v>208</v>
      </c>
      <c r="C82" s="223"/>
      <c r="D82" s="223"/>
      <c r="E82" s="223"/>
      <c r="F82" s="223"/>
      <c r="G82" s="223"/>
      <c r="H82" s="223"/>
      <c r="I82" s="249">
        <f>'Anexo PRA'!I80</f>
        <v>0</v>
      </c>
      <c r="J82" s="249"/>
      <c r="K82" s="249"/>
      <c r="L82" s="249"/>
      <c r="M82" s="249"/>
      <c r="N82" s="249"/>
      <c r="O82" s="249"/>
      <c r="P82" s="25"/>
      <c r="Q82" s="223" t="s">
        <v>209</v>
      </c>
      <c r="R82" s="223"/>
      <c r="S82" s="223"/>
      <c r="T82" s="223"/>
      <c r="U82" s="223"/>
      <c r="V82" s="223"/>
      <c r="W82" s="223"/>
      <c r="X82" s="331">
        <f>'Anexo PRA'!X80</f>
        <v>0</v>
      </c>
      <c r="Y82" s="331"/>
      <c r="Z82" s="331"/>
      <c r="AA82" s="331"/>
      <c r="AB82" s="331"/>
      <c r="AC82" s="331"/>
      <c r="AD82" s="331"/>
      <c r="AE82" s="26"/>
      <c r="AF82" s="89"/>
      <c r="AG82" s="89"/>
      <c r="AH82" s="89"/>
      <c r="AI82" s="89"/>
      <c r="AJ82" s="89"/>
      <c r="AK82" s="89"/>
      <c r="AL82" s="89"/>
      <c r="AM82" s="89"/>
      <c r="AN82" s="89"/>
      <c r="AO82" s="89"/>
      <c r="AP82" s="89"/>
      <c r="AQ82" s="89"/>
      <c r="AR82" s="89"/>
      <c r="AS82" s="89"/>
      <c r="AT82" s="25"/>
      <c r="AU82" s="89"/>
      <c r="AV82" s="89"/>
      <c r="AW82" s="133" t="e">
        <f>X82/AX$279</f>
        <v>#DIV/0!</v>
      </c>
      <c r="AX82" s="89"/>
      <c r="AY82" s="89"/>
      <c r="AZ82" s="89"/>
    </row>
    <row r="83" spans="1:52" ht="3.75" customHeight="1" x14ac:dyDescent="0.4">
      <c r="A83" s="89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0"/>
      <c r="Z83" s="20"/>
      <c r="AA83" s="20"/>
      <c r="AB83" s="20"/>
      <c r="AC83" s="20"/>
      <c r="AD83" s="20"/>
      <c r="AE83" s="26"/>
      <c r="AF83" s="25"/>
      <c r="AG83" s="25"/>
      <c r="AH83" s="25"/>
      <c r="AI83" s="25"/>
      <c r="AJ83" s="25"/>
      <c r="AK83" s="25"/>
      <c r="AL83" s="25"/>
      <c r="AM83" s="25"/>
      <c r="AN83" s="20"/>
      <c r="AO83" s="20"/>
      <c r="AP83" s="20"/>
      <c r="AQ83" s="20"/>
      <c r="AR83" s="20"/>
      <c r="AS83" s="20"/>
      <c r="AT83" s="25"/>
      <c r="AU83" s="89"/>
      <c r="AV83" s="89"/>
      <c r="AW83" s="89"/>
      <c r="AX83" s="89"/>
      <c r="AY83" s="89"/>
      <c r="AZ83" s="89"/>
    </row>
    <row r="84" spans="1:52" ht="18" customHeight="1" x14ac:dyDescent="0.4">
      <c r="A84" s="89"/>
      <c r="B84" s="238" t="s">
        <v>210</v>
      </c>
      <c r="C84" s="238"/>
      <c r="D84" s="238"/>
      <c r="E84" s="238"/>
      <c r="F84" s="238"/>
      <c r="G84" s="238"/>
      <c r="H84" s="238"/>
      <c r="I84" s="238"/>
      <c r="J84" s="238"/>
      <c r="K84" s="238"/>
      <c r="L84" s="238"/>
      <c r="M84" s="238"/>
      <c r="N84" s="238"/>
      <c r="O84" s="238"/>
      <c r="P84" s="25"/>
      <c r="Q84" s="25"/>
      <c r="R84" s="25"/>
      <c r="S84" s="25"/>
      <c r="T84" s="25"/>
      <c r="U84" s="25"/>
      <c r="V84" s="25"/>
      <c r="W84" s="25"/>
      <c r="X84" s="25"/>
      <c r="Y84" s="20"/>
      <c r="Z84" s="20"/>
      <c r="AA84" s="20"/>
      <c r="AB84" s="20"/>
      <c r="AC84" s="20"/>
      <c r="AD84" s="20"/>
      <c r="AE84" s="26"/>
      <c r="AF84" s="223" t="s">
        <v>211</v>
      </c>
      <c r="AG84" s="223"/>
      <c r="AH84" s="223"/>
      <c r="AI84" s="223"/>
      <c r="AJ84" s="223"/>
      <c r="AK84" s="223"/>
      <c r="AL84" s="223"/>
      <c r="AM84" s="332" t="str" cm="1">
        <f t="array" ref="AM84">IFERROR(_xlfn.IFS(AND(I80="Não friável",X80="Bom"),3,AND(I80="Não friável",X80="Razoável"),3,AND(I80="Não friável",X80="Mau",I82="Acessível"),2,AND(I80="Não friável",X80="Mau",I82="Inacessível"),3,AND(I80="Friável",AM80="Revestido",X80="Bom",I82="Inacessível"),2,AND(I80="Friável",AM80="Revestido",X80="Bom",I82="Acessível"),1,AND(I80="Friável",AM80="Revestido",X80="Razoável"),1,AND(I80="Friável",AM80="Revestido",X80="Mau"),1,AND(I80="Friável",AM80="Não revestido"),1),"")</f>
        <v/>
      </c>
      <c r="AN84" s="332"/>
      <c r="AO84" s="332"/>
      <c r="AP84" s="332"/>
      <c r="AQ84" s="332"/>
      <c r="AR84" s="332"/>
      <c r="AS84" s="332"/>
      <c r="AT84" s="25"/>
      <c r="AU84" s="89"/>
      <c r="AV84" s="89"/>
      <c r="AW84" s="89"/>
      <c r="AX84" s="133">
        <f>IF(AM84=1,AW82,0)</f>
        <v>0</v>
      </c>
      <c r="AY84" s="133">
        <f>IF(AM84=2,AW82,0)</f>
        <v>0</v>
      </c>
      <c r="AZ84" s="133">
        <f>IF(AM84=3,AW82,0)</f>
        <v>0</v>
      </c>
    </row>
    <row r="85" spans="1:52" ht="3.75" customHeight="1" x14ac:dyDescent="0.4">
      <c r="A85" s="89"/>
      <c r="B85" s="238"/>
      <c r="C85" s="238"/>
      <c r="D85" s="238"/>
      <c r="E85" s="238"/>
      <c r="F85" s="238"/>
      <c r="G85" s="238"/>
      <c r="H85" s="238"/>
      <c r="I85" s="238"/>
      <c r="J85" s="238"/>
      <c r="K85" s="238"/>
      <c r="L85" s="238"/>
      <c r="M85" s="238"/>
      <c r="N85" s="238"/>
      <c r="O85" s="238"/>
      <c r="P85" s="25"/>
      <c r="Q85" s="25"/>
      <c r="R85" s="25"/>
      <c r="S85" s="25"/>
      <c r="T85" s="25"/>
      <c r="U85" s="25"/>
      <c r="V85" s="25"/>
      <c r="W85" s="25"/>
      <c r="X85" s="25"/>
      <c r="Y85" s="20"/>
      <c r="Z85" s="20"/>
      <c r="AA85" s="20"/>
      <c r="AB85" s="20"/>
      <c r="AC85" s="20"/>
      <c r="AD85" s="20"/>
      <c r="AE85" s="26"/>
      <c r="AF85" s="25"/>
      <c r="AG85" s="25"/>
      <c r="AH85" s="25"/>
      <c r="AI85" s="25"/>
      <c r="AJ85" s="25"/>
      <c r="AK85" s="25"/>
      <c r="AL85" s="25"/>
      <c r="AM85" s="25"/>
      <c r="AN85" s="20"/>
      <c r="AO85" s="20"/>
      <c r="AP85" s="20"/>
      <c r="AQ85" s="20"/>
      <c r="AR85" s="20"/>
      <c r="AS85" s="20"/>
      <c r="AT85" s="25"/>
      <c r="AU85" s="89"/>
      <c r="AV85" s="89"/>
      <c r="AW85" s="89"/>
      <c r="AX85" s="89"/>
      <c r="AY85" s="89"/>
      <c r="AZ85" s="89"/>
    </row>
    <row r="86" spans="1:52" ht="19.5" customHeight="1" x14ac:dyDescent="0.4">
      <c r="A86" s="89"/>
      <c r="B86" s="223" t="s">
        <v>212</v>
      </c>
      <c r="C86" s="223"/>
      <c r="D86" s="223"/>
      <c r="E86" s="223"/>
      <c r="F86" s="223"/>
      <c r="G86" s="223"/>
      <c r="H86" s="223"/>
      <c r="I86" s="264">
        <f>'Anexo PRA'!I83</f>
        <v>0</v>
      </c>
      <c r="J86" s="264"/>
      <c r="K86" s="264"/>
      <c r="L86" s="264"/>
      <c r="M86" s="264"/>
      <c r="N86" s="264"/>
      <c r="O86" s="264"/>
      <c r="P86" s="25"/>
      <c r="Q86" s="223" t="s">
        <v>213</v>
      </c>
      <c r="R86" s="223"/>
      <c r="S86" s="223"/>
      <c r="T86" s="223"/>
      <c r="U86" s="223"/>
      <c r="V86" s="223"/>
      <c r="W86" s="223"/>
      <c r="X86" s="312">
        <f>IF(AM84=1,100%,IF(AM84=2,80%,IF(AM84=3,70%,0%)))</f>
        <v>0</v>
      </c>
      <c r="Y86" s="312"/>
      <c r="Z86" s="312"/>
      <c r="AA86" s="312"/>
      <c r="AB86" s="312"/>
      <c r="AC86" s="312"/>
      <c r="AD86" s="312"/>
      <c r="AE86" s="26"/>
      <c r="AF86" s="223" t="s">
        <v>214</v>
      </c>
      <c r="AG86" s="223"/>
      <c r="AH86" s="223"/>
      <c r="AI86" s="223"/>
      <c r="AJ86" s="223"/>
      <c r="AK86" s="223"/>
      <c r="AL86" s="223"/>
      <c r="AM86" s="264">
        <f>IFERROR(I86*X86,0)</f>
        <v>0</v>
      </c>
      <c r="AN86" s="264"/>
      <c r="AO86" s="264"/>
      <c r="AP86" s="264"/>
      <c r="AQ86" s="264"/>
      <c r="AR86" s="264"/>
      <c r="AS86" s="264"/>
      <c r="AT86" s="25"/>
      <c r="AU86" s="89"/>
      <c r="AV86" s="89"/>
      <c r="AW86" s="89"/>
      <c r="AX86" s="89"/>
      <c r="AY86" s="89"/>
      <c r="AZ86" s="89"/>
    </row>
    <row r="87" spans="1:52" ht="3.75" customHeight="1" x14ac:dyDescent="0.4">
      <c r="A87" s="89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0"/>
      <c r="Z87" s="20"/>
      <c r="AA87" s="20"/>
      <c r="AB87" s="20"/>
      <c r="AC87" s="20"/>
      <c r="AD87" s="20"/>
      <c r="AE87" s="26"/>
      <c r="AF87" s="25"/>
      <c r="AG87" s="25"/>
      <c r="AH87" s="25"/>
      <c r="AI87" s="25"/>
      <c r="AJ87" s="25"/>
      <c r="AK87" s="25"/>
      <c r="AL87" s="25"/>
      <c r="AM87" s="25"/>
      <c r="AN87" s="20"/>
      <c r="AO87" s="20"/>
      <c r="AP87" s="20"/>
      <c r="AQ87" s="20"/>
      <c r="AR87" s="20"/>
      <c r="AS87" s="20"/>
      <c r="AT87" s="25"/>
      <c r="AU87" s="89"/>
      <c r="AV87" s="89"/>
      <c r="AW87" s="89"/>
      <c r="AX87" s="89"/>
      <c r="AY87" s="89"/>
      <c r="AZ87" s="89"/>
    </row>
    <row r="88" spans="1:52" ht="19.5" customHeight="1" x14ac:dyDescent="0.4">
      <c r="A88" s="89"/>
      <c r="B88" s="223" t="s">
        <v>215</v>
      </c>
      <c r="C88" s="223"/>
      <c r="D88" s="223"/>
      <c r="E88" s="223"/>
      <c r="F88" s="223"/>
      <c r="G88" s="223"/>
      <c r="H88" s="223"/>
      <c r="I88" s="264">
        <f>'Anexo PRA'!X83</f>
        <v>0</v>
      </c>
      <c r="J88" s="264"/>
      <c r="K88" s="264"/>
      <c r="L88" s="264"/>
      <c r="M88" s="264"/>
      <c r="N88" s="264"/>
      <c r="O88" s="264"/>
      <c r="P88" s="25"/>
      <c r="Q88" s="223" t="s">
        <v>213</v>
      </c>
      <c r="R88" s="223"/>
      <c r="S88" s="223"/>
      <c r="T88" s="223"/>
      <c r="U88" s="223"/>
      <c r="V88" s="223"/>
      <c r="W88" s="223"/>
      <c r="X88" s="312">
        <f>IF(AM84=1,95%,IF(AM84=2,75%,IF(AM84=3,65%,0%)))</f>
        <v>0</v>
      </c>
      <c r="Y88" s="312"/>
      <c r="Z88" s="312"/>
      <c r="AA88" s="312"/>
      <c r="AB88" s="312"/>
      <c r="AC88" s="312"/>
      <c r="AD88" s="312"/>
      <c r="AE88" s="26"/>
      <c r="AF88" s="223" t="s">
        <v>214</v>
      </c>
      <c r="AG88" s="223"/>
      <c r="AH88" s="223"/>
      <c r="AI88" s="223"/>
      <c r="AJ88" s="223"/>
      <c r="AK88" s="223"/>
      <c r="AL88" s="223"/>
      <c r="AM88" s="264">
        <f>IFERROR(I88*X88,0)</f>
        <v>0</v>
      </c>
      <c r="AN88" s="264"/>
      <c r="AO88" s="264"/>
      <c r="AP88" s="264"/>
      <c r="AQ88" s="264"/>
      <c r="AR88" s="264"/>
      <c r="AS88" s="264"/>
      <c r="AT88" s="25"/>
      <c r="AU88" s="89"/>
      <c r="AV88" s="89"/>
      <c r="AW88" s="89"/>
      <c r="AX88" s="89"/>
      <c r="AY88" s="89"/>
      <c r="AZ88" s="89"/>
    </row>
    <row r="89" spans="1:52" ht="3.75" customHeight="1" x14ac:dyDescent="0.4">
      <c r="A89" s="89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0"/>
      <c r="Z89" s="20"/>
      <c r="AA89" s="20"/>
      <c r="AB89" s="20"/>
      <c r="AC89" s="20"/>
      <c r="AD89" s="20"/>
      <c r="AE89" s="26"/>
      <c r="AF89" s="25"/>
      <c r="AG89" s="25"/>
      <c r="AH89" s="25"/>
      <c r="AI89" s="25"/>
      <c r="AJ89" s="25"/>
      <c r="AK89" s="25"/>
      <c r="AL89" s="25"/>
      <c r="AM89" s="25"/>
      <c r="AN89" s="20"/>
      <c r="AO89" s="20"/>
      <c r="AP89" s="20"/>
      <c r="AQ89" s="20"/>
      <c r="AR89" s="20"/>
      <c r="AS89" s="20"/>
      <c r="AT89" s="25"/>
      <c r="AU89" s="89"/>
      <c r="AV89" s="89"/>
      <c r="AW89" s="89"/>
      <c r="AX89" s="89"/>
      <c r="AY89" s="89"/>
      <c r="AZ89" s="89"/>
    </row>
    <row r="90" spans="1:52" ht="19.5" customHeight="1" x14ac:dyDescent="0.4">
      <c r="A90" s="89"/>
      <c r="B90" s="223" t="s">
        <v>216</v>
      </c>
      <c r="C90" s="223"/>
      <c r="D90" s="223"/>
      <c r="E90" s="223"/>
      <c r="F90" s="223"/>
      <c r="G90" s="223"/>
      <c r="H90" s="223"/>
      <c r="I90" s="264">
        <f>'Anexo PRA'!AM83</f>
        <v>0</v>
      </c>
      <c r="J90" s="264"/>
      <c r="K90" s="264"/>
      <c r="L90" s="264"/>
      <c r="M90" s="264"/>
      <c r="N90" s="264"/>
      <c r="O90" s="264"/>
      <c r="P90" s="25"/>
      <c r="Q90" s="223" t="s">
        <v>213</v>
      </c>
      <c r="R90" s="223"/>
      <c r="S90" s="223"/>
      <c r="T90" s="223"/>
      <c r="U90" s="223"/>
      <c r="V90" s="223"/>
      <c r="W90" s="223"/>
      <c r="X90" s="312">
        <f>IF(AM84=1,95%,IF(AM84=2,75%,IF(AM84=3,65%,0%)))</f>
        <v>0</v>
      </c>
      <c r="Y90" s="312"/>
      <c r="Z90" s="312"/>
      <c r="AA90" s="312"/>
      <c r="AB90" s="312"/>
      <c r="AC90" s="312"/>
      <c r="AD90" s="312"/>
      <c r="AE90" s="26"/>
      <c r="AF90" s="223" t="s">
        <v>214</v>
      </c>
      <c r="AG90" s="223"/>
      <c r="AH90" s="223"/>
      <c r="AI90" s="223"/>
      <c r="AJ90" s="223"/>
      <c r="AK90" s="223"/>
      <c r="AL90" s="223"/>
      <c r="AM90" s="264">
        <f>IFERROR(I90*X90,0)</f>
        <v>0</v>
      </c>
      <c r="AN90" s="264"/>
      <c r="AO90" s="264"/>
      <c r="AP90" s="264"/>
      <c r="AQ90" s="264"/>
      <c r="AR90" s="264"/>
      <c r="AS90" s="264"/>
      <c r="AT90" s="25"/>
      <c r="AU90" s="89"/>
      <c r="AV90" s="89"/>
      <c r="AW90" s="89"/>
      <c r="AX90" s="89"/>
      <c r="AY90" s="89"/>
      <c r="AZ90" s="89"/>
    </row>
    <row r="91" spans="1:52" ht="3.75" customHeight="1" x14ac:dyDescent="0.4">
      <c r="A91" s="89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56"/>
      <c r="W91" s="25"/>
      <c r="X91" s="25"/>
      <c r="Y91" s="20"/>
      <c r="Z91" s="20"/>
      <c r="AA91" s="20"/>
      <c r="AB91" s="20"/>
      <c r="AC91" s="20"/>
      <c r="AD91" s="20"/>
      <c r="AE91" s="26"/>
      <c r="AF91" s="25"/>
      <c r="AG91" s="25"/>
      <c r="AH91" s="25"/>
      <c r="AI91" s="25"/>
      <c r="AJ91" s="25"/>
      <c r="AK91" s="25"/>
      <c r="AL91" s="25"/>
      <c r="AM91" s="25"/>
      <c r="AN91" s="20"/>
      <c r="AO91" s="20"/>
      <c r="AP91" s="20"/>
      <c r="AQ91" s="20"/>
      <c r="AR91" s="20"/>
      <c r="AS91" s="20"/>
      <c r="AT91" s="25"/>
      <c r="AU91" s="89"/>
      <c r="AV91" s="89"/>
      <c r="AW91" s="89"/>
      <c r="AX91" s="89"/>
      <c r="AY91" s="89"/>
      <c r="AZ91" s="89"/>
    </row>
    <row r="92" spans="1:52" ht="22.5" customHeight="1" x14ac:dyDescent="0.4">
      <c r="A92" s="90"/>
      <c r="B92" s="333" t="s">
        <v>217</v>
      </c>
      <c r="C92" s="333"/>
      <c r="D92" s="333"/>
      <c r="E92" s="333"/>
      <c r="F92" s="333"/>
      <c r="G92" s="333"/>
      <c r="H92" s="333"/>
      <c r="I92" s="333"/>
      <c r="J92" s="333"/>
      <c r="K92" s="333"/>
      <c r="L92" s="333"/>
      <c r="M92" s="333"/>
      <c r="N92" s="333"/>
      <c r="O92" s="333"/>
      <c r="P92" s="333"/>
      <c r="Q92" s="333"/>
      <c r="R92" s="333"/>
      <c r="S92" s="333"/>
      <c r="T92" s="333"/>
      <c r="U92" s="333"/>
      <c r="V92" s="333"/>
      <c r="W92" s="333"/>
      <c r="X92" s="333"/>
      <c r="Y92" s="333"/>
      <c r="Z92" s="333"/>
      <c r="AA92" s="333"/>
      <c r="AB92" s="333"/>
      <c r="AC92" s="333"/>
      <c r="AD92" s="333"/>
      <c r="AE92" s="333"/>
      <c r="AF92" s="333"/>
      <c r="AG92" s="333"/>
      <c r="AH92" s="333"/>
      <c r="AI92" s="333"/>
      <c r="AJ92" s="333"/>
      <c r="AK92" s="333"/>
      <c r="AL92" s="333"/>
      <c r="AM92" s="333"/>
      <c r="AN92" s="333"/>
      <c r="AO92" s="333"/>
      <c r="AP92" s="333"/>
      <c r="AQ92" s="333"/>
      <c r="AR92" s="333"/>
      <c r="AS92" s="333"/>
      <c r="AT92" s="38"/>
      <c r="AU92" s="89"/>
      <c r="AV92" s="89"/>
      <c r="AW92" s="89"/>
      <c r="AX92" s="89"/>
      <c r="AY92" s="89"/>
      <c r="AZ92" s="89"/>
    </row>
    <row r="93" spans="1:52" ht="3.75" customHeight="1" x14ac:dyDescent="0.4">
      <c r="A93" s="90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0"/>
      <c r="Z93" s="20"/>
      <c r="AA93" s="20"/>
      <c r="AB93" s="20"/>
      <c r="AC93" s="20"/>
      <c r="AD93" s="20"/>
      <c r="AE93" s="26"/>
      <c r="AF93" s="25"/>
      <c r="AG93" s="25"/>
      <c r="AH93" s="25"/>
      <c r="AI93" s="25"/>
      <c r="AJ93" s="25"/>
      <c r="AK93" s="25"/>
      <c r="AL93" s="25"/>
      <c r="AM93" s="25"/>
      <c r="AN93" s="20"/>
      <c r="AO93" s="20"/>
      <c r="AP93" s="20"/>
      <c r="AQ93" s="20"/>
      <c r="AR93" s="20"/>
      <c r="AS93" s="20"/>
      <c r="AT93" s="38"/>
      <c r="AU93" s="89"/>
      <c r="AV93" s="89"/>
      <c r="AW93" s="89"/>
      <c r="AX93" s="89"/>
      <c r="AY93" s="89"/>
      <c r="AZ93" s="89"/>
    </row>
    <row r="94" spans="1:52" ht="18.75" customHeight="1" x14ac:dyDescent="0.4">
      <c r="A94" s="90"/>
      <c r="B94" s="223" t="s">
        <v>203</v>
      </c>
      <c r="C94" s="223"/>
      <c r="D94" s="223"/>
      <c r="E94" s="223"/>
      <c r="F94" s="223"/>
      <c r="G94" s="223"/>
      <c r="H94" s="223"/>
      <c r="I94" s="223"/>
      <c r="J94" s="223"/>
      <c r="K94" s="249">
        <f>'Anexo PRA'!K87</f>
        <v>0</v>
      </c>
      <c r="L94" s="249"/>
      <c r="M94" s="249"/>
      <c r="N94" s="249"/>
      <c r="O94" s="249"/>
      <c r="P94" s="249"/>
      <c r="Q94" s="249"/>
      <c r="R94" s="249"/>
      <c r="S94" s="249"/>
      <c r="T94" s="249"/>
      <c r="U94" s="249"/>
      <c r="V94" s="249"/>
      <c r="W94" s="25"/>
      <c r="X94" s="25"/>
      <c r="Y94" s="223" t="s">
        <v>204</v>
      </c>
      <c r="Z94" s="223"/>
      <c r="AA94" s="223"/>
      <c r="AB94" s="223"/>
      <c r="AC94" s="223"/>
      <c r="AD94" s="223"/>
      <c r="AE94" s="223"/>
      <c r="AF94" s="223"/>
      <c r="AG94" s="223"/>
      <c r="AH94" s="249">
        <f>'Anexo PRA'!AH87</f>
        <v>0</v>
      </c>
      <c r="AI94" s="249"/>
      <c r="AJ94" s="249"/>
      <c r="AK94" s="249"/>
      <c r="AL94" s="249"/>
      <c r="AM94" s="249"/>
      <c r="AN94" s="249"/>
      <c r="AO94" s="249"/>
      <c r="AP94" s="249"/>
      <c r="AQ94" s="249"/>
      <c r="AR94" s="249"/>
      <c r="AS94" s="249"/>
      <c r="AT94" s="38"/>
      <c r="AU94" s="89"/>
      <c r="AV94" s="89"/>
      <c r="AW94" s="89"/>
      <c r="AX94" s="89"/>
      <c r="AY94" s="89"/>
      <c r="AZ94" s="89"/>
    </row>
    <row r="95" spans="1:52" ht="3.75" customHeight="1" x14ac:dyDescent="0.4">
      <c r="A95" s="90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0"/>
      <c r="Z95" s="20"/>
      <c r="AA95" s="20"/>
      <c r="AB95" s="20"/>
      <c r="AC95" s="20"/>
      <c r="AD95" s="20"/>
      <c r="AE95" s="26"/>
      <c r="AF95" s="25"/>
      <c r="AG95" s="25"/>
      <c r="AH95" s="25"/>
      <c r="AI95" s="25"/>
      <c r="AJ95" s="25"/>
      <c r="AK95" s="25"/>
      <c r="AL95" s="25"/>
      <c r="AM95" s="25"/>
      <c r="AN95" s="20"/>
      <c r="AO95" s="20"/>
      <c r="AP95" s="20"/>
      <c r="AQ95" s="20"/>
      <c r="AR95" s="20"/>
      <c r="AS95" s="20"/>
      <c r="AT95" s="38"/>
      <c r="AU95" s="89"/>
      <c r="AV95" s="89"/>
      <c r="AW95" s="89"/>
      <c r="AX95" s="89"/>
      <c r="AY95" s="89"/>
      <c r="AZ95" s="89"/>
    </row>
    <row r="96" spans="1:52" ht="18" customHeight="1" x14ac:dyDescent="0.4">
      <c r="A96" s="90"/>
      <c r="B96" s="223" t="s">
        <v>205</v>
      </c>
      <c r="C96" s="223"/>
      <c r="D96" s="223"/>
      <c r="E96" s="223"/>
      <c r="F96" s="223"/>
      <c r="G96" s="223"/>
      <c r="H96" s="223"/>
      <c r="I96" s="249">
        <f>'Anexo PRA'!I89</f>
        <v>0</v>
      </c>
      <c r="J96" s="249"/>
      <c r="K96" s="249"/>
      <c r="L96" s="249"/>
      <c r="M96" s="249"/>
      <c r="N96" s="249"/>
      <c r="O96" s="249"/>
      <c r="P96" s="25"/>
      <c r="Q96" s="223" t="s">
        <v>206</v>
      </c>
      <c r="R96" s="223"/>
      <c r="S96" s="223"/>
      <c r="T96" s="223"/>
      <c r="U96" s="223"/>
      <c r="V96" s="223"/>
      <c r="W96" s="223"/>
      <c r="X96" s="249">
        <f>'Anexo PRA'!X89</f>
        <v>0</v>
      </c>
      <c r="Y96" s="249"/>
      <c r="Z96" s="249"/>
      <c r="AA96" s="249"/>
      <c r="AB96" s="249"/>
      <c r="AC96" s="249"/>
      <c r="AD96" s="249"/>
      <c r="AE96" s="26"/>
      <c r="AF96" s="223" t="s">
        <v>207</v>
      </c>
      <c r="AG96" s="223"/>
      <c r="AH96" s="223"/>
      <c r="AI96" s="223"/>
      <c r="AJ96" s="223"/>
      <c r="AK96" s="223"/>
      <c r="AL96" s="223"/>
      <c r="AM96" s="249">
        <f>'Anexo PRA'!AM89</f>
        <v>0</v>
      </c>
      <c r="AN96" s="249"/>
      <c r="AO96" s="249"/>
      <c r="AP96" s="249"/>
      <c r="AQ96" s="249"/>
      <c r="AR96" s="249"/>
      <c r="AS96" s="249"/>
      <c r="AT96" s="38"/>
      <c r="AU96" s="89"/>
      <c r="AV96" s="89"/>
      <c r="AW96" s="89"/>
      <c r="AX96" s="89"/>
      <c r="AY96" s="89"/>
      <c r="AZ96" s="89"/>
    </row>
    <row r="97" spans="1:52" ht="3.75" customHeight="1" x14ac:dyDescent="0.4">
      <c r="A97" s="90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0"/>
      <c r="Z97" s="20"/>
      <c r="AA97" s="20"/>
      <c r="AB97" s="20"/>
      <c r="AC97" s="20"/>
      <c r="AD97" s="20"/>
      <c r="AE97" s="26"/>
      <c r="AF97" s="25"/>
      <c r="AG97" s="25"/>
      <c r="AH97" s="25"/>
      <c r="AI97" s="25"/>
      <c r="AJ97" s="25"/>
      <c r="AK97" s="25"/>
      <c r="AL97" s="25"/>
      <c r="AM97" s="25"/>
      <c r="AN97" s="20"/>
      <c r="AO97" s="20"/>
      <c r="AP97" s="20"/>
      <c r="AQ97" s="20"/>
      <c r="AR97" s="20"/>
      <c r="AS97" s="20"/>
      <c r="AT97" s="38"/>
      <c r="AU97" s="89"/>
      <c r="AV97" s="89"/>
      <c r="AW97" s="89"/>
      <c r="AX97" s="89"/>
      <c r="AY97" s="89"/>
      <c r="AZ97" s="89"/>
    </row>
    <row r="98" spans="1:52" ht="18.75" customHeight="1" x14ac:dyDescent="0.4">
      <c r="A98" s="90"/>
      <c r="B98" s="223" t="s">
        <v>208</v>
      </c>
      <c r="C98" s="223"/>
      <c r="D98" s="223"/>
      <c r="E98" s="223"/>
      <c r="F98" s="223"/>
      <c r="G98" s="223"/>
      <c r="H98" s="223"/>
      <c r="I98" s="249">
        <f>'Anexo PRA'!I91</f>
        <v>0</v>
      </c>
      <c r="J98" s="249"/>
      <c r="K98" s="249"/>
      <c r="L98" s="249"/>
      <c r="M98" s="249"/>
      <c r="N98" s="249"/>
      <c r="O98" s="249"/>
      <c r="P98" s="25"/>
      <c r="Q98" s="223" t="s">
        <v>209</v>
      </c>
      <c r="R98" s="223"/>
      <c r="S98" s="223"/>
      <c r="T98" s="223"/>
      <c r="U98" s="223"/>
      <c r="V98" s="223"/>
      <c r="W98" s="223"/>
      <c r="X98" s="331">
        <f>'Anexo PRA'!X91</f>
        <v>0</v>
      </c>
      <c r="Y98" s="331"/>
      <c r="Z98" s="331"/>
      <c r="AA98" s="331"/>
      <c r="AB98" s="331"/>
      <c r="AC98" s="331"/>
      <c r="AD98" s="331"/>
      <c r="AE98" s="26"/>
      <c r="AF98" s="89"/>
      <c r="AG98" s="89"/>
      <c r="AH98" s="89"/>
      <c r="AI98" s="89"/>
      <c r="AJ98" s="89"/>
      <c r="AK98" s="89"/>
      <c r="AL98" s="89"/>
      <c r="AM98" s="89"/>
      <c r="AN98" s="89"/>
      <c r="AO98" s="89"/>
      <c r="AP98" s="89"/>
      <c r="AQ98" s="89"/>
      <c r="AR98" s="89"/>
      <c r="AS98" s="89"/>
      <c r="AT98" s="38"/>
      <c r="AU98" s="89"/>
      <c r="AV98" s="89"/>
      <c r="AW98" s="133" t="e">
        <f>X98/AX$279</f>
        <v>#DIV/0!</v>
      </c>
      <c r="AX98" s="89"/>
      <c r="AY98" s="89"/>
      <c r="AZ98" s="89"/>
    </row>
    <row r="99" spans="1:52" ht="3.75" customHeight="1" x14ac:dyDescent="0.4">
      <c r="A99" s="90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0"/>
      <c r="Z99" s="20"/>
      <c r="AA99" s="20"/>
      <c r="AB99" s="20"/>
      <c r="AC99" s="20"/>
      <c r="AD99" s="20"/>
      <c r="AE99" s="26"/>
      <c r="AF99" s="25"/>
      <c r="AG99" s="25"/>
      <c r="AH99" s="25"/>
      <c r="AI99" s="25"/>
      <c r="AJ99" s="25"/>
      <c r="AK99" s="25"/>
      <c r="AL99" s="25"/>
      <c r="AM99" s="25"/>
      <c r="AN99" s="20"/>
      <c r="AO99" s="20"/>
      <c r="AP99" s="20"/>
      <c r="AQ99" s="20"/>
      <c r="AR99" s="20"/>
      <c r="AS99" s="20"/>
      <c r="AT99" s="38"/>
      <c r="AU99" s="89"/>
      <c r="AV99" s="89"/>
      <c r="AW99" s="89"/>
      <c r="AX99" s="89"/>
      <c r="AY99" s="89"/>
      <c r="AZ99" s="89"/>
    </row>
    <row r="100" spans="1:52" ht="18" customHeight="1" x14ac:dyDescent="0.4">
      <c r="A100" s="90"/>
      <c r="B100" s="238" t="s">
        <v>210</v>
      </c>
      <c r="C100" s="238"/>
      <c r="D100" s="238"/>
      <c r="E100" s="238"/>
      <c r="F100" s="238"/>
      <c r="G100" s="238"/>
      <c r="H100" s="238"/>
      <c r="I100" s="238"/>
      <c r="J100" s="238"/>
      <c r="K100" s="238"/>
      <c r="L100" s="238"/>
      <c r="M100" s="238"/>
      <c r="N100" s="238"/>
      <c r="O100" s="238"/>
      <c r="P100" s="25"/>
      <c r="Q100" s="25"/>
      <c r="R100" s="25"/>
      <c r="S100" s="25"/>
      <c r="T100" s="25"/>
      <c r="U100" s="25"/>
      <c r="V100" s="25"/>
      <c r="W100" s="25"/>
      <c r="X100" s="25"/>
      <c r="Y100" s="20"/>
      <c r="Z100" s="20"/>
      <c r="AA100" s="20"/>
      <c r="AB100" s="20"/>
      <c r="AC100" s="20"/>
      <c r="AD100" s="20"/>
      <c r="AE100" s="26"/>
      <c r="AF100" s="223" t="s">
        <v>211</v>
      </c>
      <c r="AG100" s="223"/>
      <c r="AH100" s="223"/>
      <c r="AI100" s="223"/>
      <c r="AJ100" s="223"/>
      <c r="AK100" s="223"/>
      <c r="AL100" s="223"/>
      <c r="AM100" s="332" t="str" cm="1">
        <f t="array" ref="AM100">IFERROR(_xlfn.IFS(AND(I96="Não friável",X96="Bom"),3,AND(I96="Não friável",X96="Razoável"),3,AND(I96="Não friável",X96="Mau",I98="Acessível"),2,AND(I96="Não friável",X96="Mau",I98="Inacessível"),3,AND(I96="Friável",AM96="Revestido",X96="Bom",I98="Inacessível"),2,AND(I96="Friável",AM96="Revestido",X96="Bom",I98="Acessível"),1,AND(I96="Friável",AM96="Revestido",X96="Razoável"),1,AND(I96="Friável",AM96="Revestido",X96="Mau"),1,AND(I96="Friável",AM96="Não revestido"),1),"")</f>
        <v/>
      </c>
      <c r="AN100" s="332"/>
      <c r="AO100" s="332"/>
      <c r="AP100" s="332"/>
      <c r="AQ100" s="332"/>
      <c r="AR100" s="332"/>
      <c r="AS100" s="332"/>
      <c r="AT100" s="38"/>
      <c r="AU100" s="89"/>
      <c r="AV100" s="89"/>
      <c r="AW100" s="89"/>
      <c r="AX100" s="133">
        <f>IF(AM100=1,AW98,0)</f>
        <v>0</v>
      </c>
      <c r="AY100" s="133">
        <f>IF(AM100=2,AW98,0)</f>
        <v>0</v>
      </c>
      <c r="AZ100" s="133">
        <f>IF(AM100=3,AW98,0)</f>
        <v>0</v>
      </c>
    </row>
    <row r="101" spans="1:52" ht="3.75" customHeight="1" x14ac:dyDescent="0.4">
      <c r="A101" s="90"/>
      <c r="B101" s="238"/>
      <c r="C101" s="238"/>
      <c r="D101" s="238"/>
      <c r="E101" s="238"/>
      <c r="F101" s="238"/>
      <c r="G101" s="238"/>
      <c r="H101" s="238"/>
      <c r="I101" s="238"/>
      <c r="J101" s="238"/>
      <c r="K101" s="238"/>
      <c r="L101" s="238"/>
      <c r="M101" s="238"/>
      <c r="N101" s="238"/>
      <c r="O101" s="238"/>
      <c r="P101" s="25"/>
      <c r="Q101" s="25"/>
      <c r="R101" s="25"/>
      <c r="S101" s="25"/>
      <c r="T101" s="25"/>
      <c r="U101" s="25"/>
      <c r="V101" s="25"/>
      <c r="W101" s="25"/>
      <c r="X101" s="25"/>
      <c r="Y101" s="20"/>
      <c r="Z101" s="20"/>
      <c r="AA101" s="20"/>
      <c r="AB101" s="20"/>
      <c r="AC101" s="20"/>
      <c r="AD101" s="20"/>
      <c r="AE101" s="26"/>
      <c r="AF101" s="25"/>
      <c r="AG101" s="25"/>
      <c r="AH101" s="25"/>
      <c r="AI101" s="25"/>
      <c r="AJ101" s="25"/>
      <c r="AK101" s="25"/>
      <c r="AL101" s="25"/>
      <c r="AM101" s="25"/>
      <c r="AN101" s="20"/>
      <c r="AO101" s="20"/>
      <c r="AP101" s="20"/>
      <c r="AQ101" s="20"/>
      <c r="AR101" s="20"/>
      <c r="AS101" s="20"/>
      <c r="AT101" s="38"/>
      <c r="AU101" s="89"/>
      <c r="AV101" s="89"/>
      <c r="AW101" s="89"/>
      <c r="AX101" s="89"/>
      <c r="AY101" s="89"/>
      <c r="AZ101" s="89"/>
    </row>
    <row r="102" spans="1:52" ht="19.5" customHeight="1" x14ac:dyDescent="0.4">
      <c r="A102" s="90"/>
      <c r="B102" s="223" t="s">
        <v>212</v>
      </c>
      <c r="C102" s="223"/>
      <c r="D102" s="223"/>
      <c r="E102" s="223"/>
      <c r="F102" s="223"/>
      <c r="G102" s="223"/>
      <c r="H102" s="223"/>
      <c r="I102" s="264">
        <f>'Anexo PRA'!I94</f>
        <v>0</v>
      </c>
      <c r="J102" s="264"/>
      <c r="K102" s="264"/>
      <c r="L102" s="264"/>
      <c r="M102" s="264"/>
      <c r="N102" s="264"/>
      <c r="O102" s="264"/>
      <c r="P102" s="25"/>
      <c r="Q102" s="223" t="s">
        <v>213</v>
      </c>
      <c r="R102" s="223"/>
      <c r="S102" s="223"/>
      <c r="T102" s="223"/>
      <c r="U102" s="223"/>
      <c r="V102" s="223"/>
      <c r="W102" s="223"/>
      <c r="X102" s="312">
        <f>IF(AM100=1,100%,IF(AM100=2,80%,IF(AM100=3,70%,0%)))</f>
        <v>0</v>
      </c>
      <c r="Y102" s="312"/>
      <c r="Z102" s="312"/>
      <c r="AA102" s="312"/>
      <c r="AB102" s="312"/>
      <c r="AC102" s="312"/>
      <c r="AD102" s="312"/>
      <c r="AE102" s="26"/>
      <c r="AF102" s="223" t="s">
        <v>214</v>
      </c>
      <c r="AG102" s="223"/>
      <c r="AH102" s="223"/>
      <c r="AI102" s="223"/>
      <c r="AJ102" s="223"/>
      <c r="AK102" s="223"/>
      <c r="AL102" s="223"/>
      <c r="AM102" s="264">
        <f>IFERROR(I102*X102,0)</f>
        <v>0</v>
      </c>
      <c r="AN102" s="264"/>
      <c r="AO102" s="264"/>
      <c r="AP102" s="264"/>
      <c r="AQ102" s="264"/>
      <c r="AR102" s="264"/>
      <c r="AS102" s="264"/>
      <c r="AT102" s="38"/>
      <c r="AU102" s="89"/>
      <c r="AV102" s="89"/>
      <c r="AW102" s="89"/>
      <c r="AX102" s="89"/>
      <c r="AY102" s="89"/>
      <c r="AZ102" s="89"/>
    </row>
    <row r="103" spans="1:52" ht="3.75" customHeight="1" x14ac:dyDescent="0.4">
      <c r="A103" s="90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0"/>
      <c r="Z103" s="20"/>
      <c r="AA103" s="20"/>
      <c r="AB103" s="20"/>
      <c r="AC103" s="20"/>
      <c r="AD103" s="20"/>
      <c r="AE103" s="26"/>
      <c r="AF103" s="25"/>
      <c r="AG103" s="25"/>
      <c r="AH103" s="25"/>
      <c r="AI103" s="25"/>
      <c r="AJ103" s="25"/>
      <c r="AK103" s="25"/>
      <c r="AL103" s="25"/>
      <c r="AM103" s="25"/>
      <c r="AN103" s="20"/>
      <c r="AO103" s="20"/>
      <c r="AP103" s="20"/>
      <c r="AQ103" s="20"/>
      <c r="AR103" s="20"/>
      <c r="AS103" s="20"/>
      <c r="AT103" s="38"/>
      <c r="AU103" s="89"/>
      <c r="AV103" s="89"/>
      <c r="AW103" s="89"/>
      <c r="AX103" s="89"/>
      <c r="AY103" s="89"/>
      <c r="AZ103" s="89"/>
    </row>
    <row r="104" spans="1:52" ht="19.5" customHeight="1" x14ac:dyDescent="0.4">
      <c r="A104" s="90"/>
      <c r="B104" s="223" t="s">
        <v>215</v>
      </c>
      <c r="C104" s="223"/>
      <c r="D104" s="223"/>
      <c r="E104" s="223"/>
      <c r="F104" s="223"/>
      <c r="G104" s="223"/>
      <c r="H104" s="223"/>
      <c r="I104" s="264">
        <f>'Anexo PRA'!X94</f>
        <v>0</v>
      </c>
      <c r="J104" s="264"/>
      <c r="K104" s="264"/>
      <c r="L104" s="264"/>
      <c r="M104" s="264"/>
      <c r="N104" s="264"/>
      <c r="O104" s="264"/>
      <c r="P104" s="25"/>
      <c r="Q104" s="223" t="s">
        <v>213</v>
      </c>
      <c r="R104" s="223"/>
      <c r="S104" s="223"/>
      <c r="T104" s="223"/>
      <c r="U104" s="223"/>
      <c r="V104" s="223"/>
      <c r="W104" s="223"/>
      <c r="X104" s="312">
        <f>IF(AM100=1,95%,IF(AM100=2,75%,IF(AM100=3,65%,0%)))</f>
        <v>0</v>
      </c>
      <c r="Y104" s="312"/>
      <c r="Z104" s="312"/>
      <c r="AA104" s="312"/>
      <c r="AB104" s="312"/>
      <c r="AC104" s="312"/>
      <c r="AD104" s="312"/>
      <c r="AE104" s="26"/>
      <c r="AF104" s="223" t="s">
        <v>214</v>
      </c>
      <c r="AG104" s="223"/>
      <c r="AH104" s="223"/>
      <c r="AI104" s="223"/>
      <c r="AJ104" s="223"/>
      <c r="AK104" s="223"/>
      <c r="AL104" s="223"/>
      <c r="AM104" s="264">
        <f>IFERROR(I104*X104,0)</f>
        <v>0</v>
      </c>
      <c r="AN104" s="264"/>
      <c r="AO104" s="264"/>
      <c r="AP104" s="264"/>
      <c r="AQ104" s="264"/>
      <c r="AR104" s="264"/>
      <c r="AS104" s="264"/>
      <c r="AT104" s="38"/>
      <c r="AU104" s="89"/>
      <c r="AV104" s="89"/>
      <c r="AW104" s="89"/>
      <c r="AX104" s="89"/>
      <c r="AY104" s="89"/>
      <c r="AZ104" s="89"/>
    </row>
    <row r="105" spans="1:52" ht="3.75" customHeight="1" x14ac:dyDescent="0.4">
      <c r="A105" s="90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0"/>
      <c r="Z105" s="20"/>
      <c r="AA105" s="20"/>
      <c r="AB105" s="20"/>
      <c r="AC105" s="20"/>
      <c r="AD105" s="20"/>
      <c r="AE105" s="26"/>
      <c r="AF105" s="25"/>
      <c r="AG105" s="25"/>
      <c r="AH105" s="25"/>
      <c r="AI105" s="25"/>
      <c r="AJ105" s="25"/>
      <c r="AK105" s="25"/>
      <c r="AL105" s="25"/>
      <c r="AM105" s="25"/>
      <c r="AN105" s="20"/>
      <c r="AO105" s="20"/>
      <c r="AP105" s="20"/>
      <c r="AQ105" s="20"/>
      <c r="AR105" s="20"/>
      <c r="AS105" s="20"/>
      <c r="AT105" s="38"/>
      <c r="AU105" s="89"/>
      <c r="AV105" s="89"/>
      <c r="AW105" s="89"/>
      <c r="AX105" s="89"/>
      <c r="AY105" s="89"/>
      <c r="AZ105" s="89"/>
    </row>
    <row r="106" spans="1:52" ht="19.5" customHeight="1" x14ac:dyDescent="0.4">
      <c r="A106" s="90"/>
      <c r="B106" s="223" t="s">
        <v>216</v>
      </c>
      <c r="C106" s="223"/>
      <c r="D106" s="223"/>
      <c r="E106" s="223"/>
      <c r="F106" s="223"/>
      <c r="G106" s="223"/>
      <c r="H106" s="223"/>
      <c r="I106" s="264">
        <f>'Anexo PRA'!AM94</f>
        <v>0</v>
      </c>
      <c r="J106" s="264"/>
      <c r="K106" s="264"/>
      <c r="L106" s="264"/>
      <c r="M106" s="264"/>
      <c r="N106" s="264"/>
      <c r="O106" s="264"/>
      <c r="P106" s="25"/>
      <c r="Q106" s="223" t="s">
        <v>213</v>
      </c>
      <c r="R106" s="223"/>
      <c r="S106" s="223"/>
      <c r="T106" s="223"/>
      <c r="U106" s="223"/>
      <c r="V106" s="223"/>
      <c r="W106" s="223"/>
      <c r="X106" s="312">
        <f>IF(AM100=1,95%,IF(AM100=2,75%,IF(AM100=3,65%,0%)))</f>
        <v>0</v>
      </c>
      <c r="Y106" s="312"/>
      <c r="Z106" s="312"/>
      <c r="AA106" s="312"/>
      <c r="AB106" s="312"/>
      <c r="AC106" s="312"/>
      <c r="AD106" s="312"/>
      <c r="AE106" s="26"/>
      <c r="AF106" s="223" t="s">
        <v>214</v>
      </c>
      <c r="AG106" s="223"/>
      <c r="AH106" s="223"/>
      <c r="AI106" s="223"/>
      <c r="AJ106" s="223"/>
      <c r="AK106" s="223"/>
      <c r="AL106" s="223"/>
      <c r="AM106" s="264">
        <f>IFERROR(I106*X106,0)</f>
        <v>0</v>
      </c>
      <c r="AN106" s="264"/>
      <c r="AO106" s="264"/>
      <c r="AP106" s="264"/>
      <c r="AQ106" s="264"/>
      <c r="AR106" s="264"/>
      <c r="AS106" s="264"/>
      <c r="AT106" s="38"/>
      <c r="AU106" s="89"/>
      <c r="AV106" s="89"/>
      <c r="AW106" s="89"/>
      <c r="AX106" s="89"/>
      <c r="AY106" s="89"/>
      <c r="AZ106" s="89"/>
    </row>
    <row r="107" spans="1:52" ht="3.75" customHeight="1" x14ac:dyDescent="0.4">
      <c r="A107" s="90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56"/>
      <c r="W107" s="25"/>
      <c r="X107" s="25"/>
      <c r="Y107" s="20"/>
      <c r="Z107" s="20"/>
      <c r="AA107" s="20"/>
      <c r="AB107" s="20"/>
      <c r="AC107" s="20"/>
      <c r="AD107" s="20"/>
      <c r="AE107" s="26"/>
      <c r="AF107" s="25"/>
      <c r="AG107" s="25"/>
      <c r="AH107" s="25"/>
      <c r="AI107" s="25"/>
      <c r="AJ107" s="25"/>
      <c r="AK107" s="25"/>
      <c r="AL107" s="25"/>
      <c r="AM107" s="25"/>
      <c r="AN107" s="20"/>
      <c r="AO107" s="20"/>
      <c r="AP107" s="20"/>
      <c r="AQ107" s="20"/>
      <c r="AR107" s="20"/>
      <c r="AS107" s="20"/>
      <c r="AT107" s="38"/>
      <c r="AU107" s="89"/>
      <c r="AV107" s="89"/>
      <c r="AW107" s="89"/>
      <c r="AX107" s="89"/>
      <c r="AY107" s="89"/>
      <c r="AZ107" s="89"/>
    </row>
    <row r="108" spans="1:52" ht="22.5" customHeight="1" x14ac:dyDescent="0.4">
      <c r="A108" s="90"/>
      <c r="B108" s="333" t="s">
        <v>218</v>
      </c>
      <c r="C108" s="333"/>
      <c r="D108" s="333"/>
      <c r="E108" s="333"/>
      <c r="F108" s="333"/>
      <c r="G108" s="333"/>
      <c r="H108" s="333"/>
      <c r="I108" s="333"/>
      <c r="J108" s="333"/>
      <c r="K108" s="333"/>
      <c r="L108" s="333"/>
      <c r="M108" s="333"/>
      <c r="N108" s="333"/>
      <c r="O108" s="333"/>
      <c r="P108" s="333"/>
      <c r="Q108" s="333"/>
      <c r="R108" s="333"/>
      <c r="S108" s="333"/>
      <c r="T108" s="333"/>
      <c r="U108" s="333"/>
      <c r="V108" s="333"/>
      <c r="W108" s="333"/>
      <c r="X108" s="333"/>
      <c r="Y108" s="333"/>
      <c r="Z108" s="333"/>
      <c r="AA108" s="333"/>
      <c r="AB108" s="333"/>
      <c r="AC108" s="333"/>
      <c r="AD108" s="333"/>
      <c r="AE108" s="333"/>
      <c r="AF108" s="333"/>
      <c r="AG108" s="333"/>
      <c r="AH108" s="333"/>
      <c r="AI108" s="333"/>
      <c r="AJ108" s="333"/>
      <c r="AK108" s="333"/>
      <c r="AL108" s="333"/>
      <c r="AM108" s="333"/>
      <c r="AN108" s="333"/>
      <c r="AO108" s="333"/>
      <c r="AP108" s="333"/>
      <c r="AQ108" s="333"/>
      <c r="AR108" s="333"/>
      <c r="AS108" s="333"/>
      <c r="AT108" s="38"/>
      <c r="AU108" s="89"/>
      <c r="AV108" s="89"/>
      <c r="AW108" s="89"/>
      <c r="AX108" s="89"/>
      <c r="AY108" s="89"/>
      <c r="AZ108" s="89"/>
    </row>
    <row r="109" spans="1:52" ht="3.75" customHeight="1" x14ac:dyDescent="0.4">
      <c r="A109" s="90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0"/>
      <c r="Z109" s="20"/>
      <c r="AA109" s="20"/>
      <c r="AB109" s="20"/>
      <c r="AC109" s="20"/>
      <c r="AD109" s="20"/>
      <c r="AE109" s="26"/>
      <c r="AF109" s="25"/>
      <c r="AG109" s="25"/>
      <c r="AH109" s="25"/>
      <c r="AI109" s="25"/>
      <c r="AJ109" s="25"/>
      <c r="AK109" s="25"/>
      <c r="AL109" s="25"/>
      <c r="AM109" s="25"/>
      <c r="AN109" s="20"/>
      <c r="AO109" s="20"/>
      <c r="AP109" s="20"/>
      <c r="AQ109" s="20"/>
      <c r="AR109" s="20"/>
      <c r="AS109" s="20"/>
      <c r="AT109" s="38"/>
      <c r="AU109" s="89"/>
      <c r="AV109" s="89"/>
      <c r="AW109" s="89"/>
      <c r="AX109" s="89"/>
      <c r="AY109" s="89"/>
      <c r="AZ109" s="89"/>
    </row>
    <row r="110" spans="1:52" ht="18.75" customHeight="1" x14ac:dyDescent="0.4">
      <c r="A110" s="90"/>
      <c r="B110" s="223" t="s">
        <v>203</v>
      </c>
      <c r="C110" s="223"/>
      <c r="D110" s="223"/>
      <c r="E110" s="223"/>
      <c r="F110" s="223"/>
      <c r="G110" s="223"/>
      <c r="H110" s="223"/>
      <c r="I110" s="223"/>
      <c r="J110" s="223"/>
      <c r="K110" s="249">
        <f>'Anexo PRA'!K98</f>
        <v>0</v>
      </c>
      <c r="L110" s="249"/>
      <c r="M110" s="249"/>
      <c r="N110" s="249"/>
      <c r="O110" s="249"/>
      <c r="P110" s="249"/>
      <c r="Q110" s="249"/>
      <c r="R110" s="249"/>
      <c r="S110" s="249"/>
      <c r="T110" s="249"/>
      <c r="U110" s="249"/>
      <c r="V110" s="249"/>
      <c r="W110" s="25"/>
      <c r="X110" s="25"/>
      <c r="Y110" s="223" t="s">
        <v>204</v>
      </c>
      <c r="Z110" s="223"/>
      <c r="AA110" s="223"/>
      <c r="AB110" s="223"/>
      <c r="AC110" s="223"/>
      <c r="AD110" s="223"/>
      <c r="AE110" s="223"/>
      <c r="AF110" s="223"/>
      <c r="AG110" s="223"/>
      <c r="AH110" s="249">
        <f>'Anexo PRA'!AH98</f>
        <v>0</v>
      </c>
      <c r="AI110" s="249"/>
      <c r="AJ110" s="249"/>
      <c r="AK110" s="249"/>
      <c r="AL110" s="249"/>
      <c r="AM110" s="249"/>
      <c r="AN110" s="249"/>
      <c r="AO110" s="249"/>
      <c r="AP110" s="249"/>
      <c r="AQ110" s="249"/>
      <c r="AR110" s="249"/>
      <c r="AS110" s="249"/>
      <c r="AT110" s="38"/>
      <c r="AU110" s="89"/>
      <c r="AV110" s="89"/>
      <c r="AW110" s="89"/>
      <c r="AX110" s="89"/>
      <c r="AY110" s="89"/>
      <c r="AZ110" s="89"/>
    </row>
    <row r="111" spans="1:52" ht="3.75" customHeight="1" x14ac:dyDescent="0.4">
      <c r="A111" s="90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0"/>
      <c r="Z111" s="20"/>
      <c r="AA111" s="20"/>
      <c r="AB111" s="20"/>
      <c r="AC111" s="20"/>
      <c r="AD111" s="20"/>
      <c r="AE111" s="26"/>
      <c r="AF111" s="25"/>
      <c r="AG111" s="25"/>
      <c r="AH111" s="25"/>
      <c r="AI111" s="25"/>
      <c r="AJ111" s="25"/>
      <c r="AK111" s="25"/>
      <c r="AL111" s="25"/>
      <c r="AM111" s="25"/>
      <c r="AN111" s="20"/>
      <c r="AO111" s="20"/>
      <c r="AP111" s="20"/>
      <c r="AQ111" s="20"/>
      <c r="AR111" s="20"/>
      <c r="AS111" s="20"/>
      <c r="AT111" s="38"/>
      <c r="AU111" s="89"/>
      <c r="AV111" s="89"/>
      <c r="AW111" s="89"/>
      <c r="AX111" s="89"/>
      <c r="AY111" s="89"/>
      <c r="AZ111" s="89"/>
    </row>
    <row r="112" spans="1:52" ht="18" customHeight="1" x14ac:dyDescent="0.4">
      <c r="A112" s="90"/>
      <c r="B112" s="223" t="s">
        <v>205</v>
      </c>
      <c r="C112" s="223"/>
      <c r="D112" s="223"/>
      <c r="E112" s="223"/>
      <c r="F112" s="223"/>
      <c r="G112" s="223"/>
      <c r="H112" s="223"/>
      <c r="I112" s="249">
        <f>'Anexo PRA'!I100</f>
        <v>0</v>
      </c>
      <c r="J112" s="249"/>
      <c r="K112" s="249"/>
      <c r="L112" s="249"/>
      <c r="M112" s="249"/>
      <c r="N112" s="249"/>
      <c r="O112" s="249"/>
      <c r="P112" s="25"/>
      <c r="Q112" s="223" t="s">
        <v>206</v>
      </c>
      <c r="R112" s="223"/>
      <c r="S112" s="223"/>
      <c r="T112" s="223"/>
      <c r="U112" s="223"/>
      <c r="V112" s="223"/>
      <c r="W112" s="223"/>
      <c r="X112" s="249">
        <f>'Anexo PRA'!X100</f>
        <v>0</v>
      </c>
      <c r="Y112" s="249"/>
      <c r="Z112" s="249"/>
      <c r="AA112" s="249"/>
      <c r="AB112" s="249"/>
      <c r="AC112" s="249"/>
      <c r="AD112" s="249"/>
      <c r="AE112" s="26"/>
      <c r="AF112" s="223" t="s">
        <v>207</v>
      </c>
      <c r="AG112" s="223"/>
      <c r="AH112" s="223"/>
      <c r="AI112" s="223"/>
      <c r="AJ112" s="223"/>
      <c r="AK112" s="223"/>
      <c r="AL112" s="223"/>
      <c r="AM112" s="249">
        <f>'Anexo PRA'!AM100</f>
        <v>0</v>
      </c>
      <c r="AN112" s="249"/>
      <c r="AO112" s="249"/>
      <c r="AP112" s="249"/>
      <c r="AQ112" s="249"/>
      <c r="AR112" s="249"/>
      <c r="AS112" s="249"/>
      <c r="AT112" s="38"/>
      <c r="AU112" s="89"/>
      <c r="AV112" s="89"/>
      <c r="AW112" s="89"/>
      <c r="AX112" s="89"/>
      <c r="AY112" s="89"/>
      <c r="AZ112" s="89"/>
    </row>
    <row r="113" spans="1:52" ht="3.75" customHeight="1" x14ac:dyDescent="0.4">
      <c r="A113" s="90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0"/>
      <c r="Z113" s="20"/>
      <c r="AA113" s="20"/>
      <c r="AB113" s="20"/>
      <c r="AC113" s="20"/>
      <c r="AD113" s="20"/>
      <c r="AE113" s="26"/>
      <c r="AF113" s="25"/>
      <c r="AG113" s="25"/>
      <c r="AH113" s="25"/>
      <c r="AI113" s="25"/>
      <c r="AJ113" s="25"/>
      <c r="AK113" s="25"/>
      <c r="AL113" s="25"/>
      <c r="AM113" s="25"/>
      <c r="AN113" s="20"/>
      <c r="AO113" s="20"/>
      <c r="AP113" s="20"/>
      <c r="AQ113" s="20"/>
      <c r="AR113" s="20"/>
      <c r="AS113" s="20"/>
      <c r="AT113" s="38"/>
      <c r="AU113" s="89"/>
      <c r="AV113" s="89"/>
      <c r="AW113" s="89"/>
      <c r="AX113" s="89"/>
      <c r="AY113" s="89"/>
      <c r="AZ113" s="89"/>
    </row>
    <row r="114" spans="1:52" ht="18.75" customHeight="1" x14ac:dyDescent="0.4">
      <c r="A114" s="90"/>
      <c r="B114" s="223" t="s">
        <v>208</v>
      </c>
      <c r="C114" s="223"/>
      <c r="D114" s="223"/>
      <c r="E114" s="223"/>
      <c r="F114" s="223"/>
      <c r="G114" s="223"/>
      <c r="H114" s="223"/>
      <c r="I114" s="249">
        <f>'Anexo PRA'!I102</f>
        <v>0</v>
      </c>
      <c r="J114" s="249"/>
      <c r="K114" s="249"/>
      <c r="L114" s="249"/>
      <c r="M114" s="249"/>
      <c r="N114" s="249"/>
      <c r="O114" s="249"/>
      <c r="P114" s="25"/>
      <c r="Q114" s="223" t="s">
        <v>209</v>
      </c>
      <c r="R114" s="223"/>
      <c r="S114" s="223"/>
      <c r="T114" s="223"/>
      <c r="U114" s="223"/>
      <c r="V114" s="223"/>
      <c r="W114" s="223"/>
      <c r="X114" s="331">
        <f>'Anexo PRA'!X102</f>
        <v>0</v>
      </c>
      <c r="Y114" s="331"/>
      <c r="Z114" s="331"/>
      <c r="AA114" s="331"/>
      <c r="AB114" s="331"/>
      <c r="AC114" s="331"/>
      <c r="AD114" s="331"/>
      <c r="AE114" s="26"/>
      <c r="AF114" s="89"/>
      <c r="AG114" s="89"/>
      <c r="AH114" s="89"/>
      <c r="AI114" s="89"/>
      <c r="AJ114" s="89"/>
      <c r="AK114" s="89"/>
      <c r="AL114" s="89"/>
      <c r="AM114" s="89"/>
      <c r="AN114" s="89"/>
      <c r="AO114" s="89"/>
      <c r="AP114" s="89"/>
      <c r="AQ114" s="89"/>
      <c r="AR114" s="89"/>
      <c r="AS114" s="89"/>
      <c r="AT114" s="38"/>
      <c r="AU114" s="89"/>
      <c r="AV114" s="89"/>
      <c r="AW114" s="133" t="e">
        <f>X114/AX$279</f>
        <v>#DIV/0!</v>
      </c>
      <c r="AX114" s="89"/>
      <c r="AY114" s="89"/>
      <c r="AZ114" s="89"/>
    </row>
    <row r="115" spans="1:52" ht="3.75" customHeight="1" x14ac:dyDescent="0.4">
      <c r="A115" s="90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0"/>
      <c r="Z115" s="20"/>
      <c r="AA115" s="20"/>
      <c r="AB115" s="20"/>
      <c r="AC115" s="20"/>
      <c r="AD115" s="20"/>
      <c r="AE115" s="26"/>
      <c r="AF115" s="25"/>
      <c r="AG115" s="25"/>
      <c r="AH115" s="25"/>
      <c r="AI115" s="25"/>
      <c r="AJ115" s="25"/>
      <c r="AK115" s="25"/>
      <c r="AL115" s="25"/>
      <c r="AM115" s="25"/>
      <c r="AN115" s="20"/>
      <c r="AO115" s="20"/>
      <c r="AP115" s="20"/>
      <c r="AQ115" s="20"/>
      <c r="AR115" s="20"/>
      <c r="AS115" s="20"/>
      <c r="AT115" s="38"/>
      <c r="AU115" s="89"/>
      <c r="AV115" s="89"/>
      <c r="AW115" s="89"/>
      <c r="AX115" s="89"/>
      <c r="AY115" s="89"/>
      <c r="AZ115" s="89"/>
    </row>
    <row r="116" spans="1:52" ht="18" customHeight="1" x14ac:dyDescent="0.4">
      <c r="A116" s="90"/>
      <c r="B116" s="238" t="s">
        <v>210</v>
      </c>
      <c r="C116" s="238"/>
      <c r="D116" s="238"/>
      <c r="E116" s="238"/>
      <c r="F116" s="238"/>
      <c r="G116" s="238"/>
      <c r="H116" s="238"/>
      <c r="I116" s="238"/>
      <c r="J116" s="238"/>
      <c r="K116" s="238"/>
      <c r="L116" s="238"/>
      <c r="M116" s="238"/>
      <c r="N116" s="238"/>
      <c r="O116" s="238"/>
      <c r="P116" s="25"/>
      <c r="Q116" s="25"/>
      <c r="R116" s="25"/>
      <c r="S116" s="25"/>
      <c r="T116" s="25"/>
      <c r="U116" s="25"/>
      <c r="V116" s="25"/>
      <c r="W116" s="25"/>
      <c r="X116" s="25"/>
      <c r="Y116" s="20"/>
      <c r="Z116" s="20"/>
      <c r="AA116" s="20"/>
      <c r="AB116" s="20"/>
      <c r="AC116" s="20"/>
      <c r="AD116" s="20"/>
      <c r="AE116" s="26"/>
      <c r="AF116" s="223" t="s">
        <v>211</v>
      </c>
      <c r="AG116" s="223"/>
      <c r="AH116" s="223"/>
      <c r="AI116" s="223"/>
      <c r="AJ116" s="223"/>
      <c r="AK116" s="223"/>
      <c r="AL116" s="223"/>
      <c r="AM116" s="332" t="str" cm="1">
        <f t="array" ref="AM116">IFERROR(_xlfn.IFS(AND(I112="Não friável",X112="Bom"),3,AND(I112="Não friável",X112="Razoável"),3,AND(I112="Não friável",X112="Mau",I114="Acessível"),2,AND(I112="Não friável",X112="Mau",I114="Inacessível"),3,AND(I112="Friável",AM112="Revestido",X112="Bom",I114="Inacessível"),2,AND(I112="Friável",AM112="Revestido",X112="Bom",I114="Acessível"),1,AND(I112="Friável",AM112="Revestido",X112="Razoável"),1,AND(I112="Friável",AM112="Revestido",X112="Mau"),1,AND(I112="Friável",AM112="Não revestido"),1),"")</f>
        <v/>
      </c>
      <c r="AN116" s="332"/>
      <c r="AO116" s="332"/>
      <c r="AP116" s="332"/>
      <c r="AQ116" s="332"/>
      <c r="AR116" s="332"/>
      <c r="AS116" s="332"/>
      <c r="AT116" s="38"/>
      <c r="AU116" s="89"/>
      <c r="AV116" s="89"/>
      <c r="AW116" s="89"/>
      <c r="AX116" s="133">
        <f>IF(AM116=1,AW114,0)</f>
        <v>0</v>
      </c>
      <c r="AY116" s="133">
        <f>IF(AM116=2,AW114,0)</f>
        <v>0</v>
      </c>
      <c r="AZ116" s="133">
        <f>IF(AM116=3,AW114,0)</f>
        <v>0</v>
      </c>
    </row>
    <row r="117" spans="1:52" ht="3.75" customHeight="1" x14ac:dyDescent="0.4">
      <c r="A117" s="90"/>
      <c r="B117" s="238"/>
      <c r="C117" s="238"/>
      <c r="D117" s="238"/>
      <c r="E117" s="238"/>
      <c r="F117" s="238"/>
      <c r="G117" s="238"/>
      <c r="H117" s="238"/>
      <c r="I117" s="238"/>
      <c r="J117" s="238"/>
      <c r="K117" s="238"/>
      <c r="L117" s="238"/>
      <c r="M117" s="238"/>
      <c r="N117" s="238"/>
      <c r="O117" s="238"/>
      <c r="P117" s="25"/>
      <c r="Q117" s="25"/>
      <c r="R117" s="25"/>
      <c r="S117" s="25"/>
      <c r="T117" s="25"/>
      <c r="U117" s="25"/>
      <c r="V117" s="25"/>
      <c r="W117" s="25"/>
      <c r="X117" s="25"/>
      <c r="Y117" s="20"/>
      <c r="Z117" s="20"/>
      <c r="AA117" s="20"/>
      <c r="AB117" s="20"/>
      <c r="AC117" s="20"/>
      <c r="AD117" s="20"/>
      <c r="AE117" s="26"/>
      <c r="AF117" s="25"/>
      <c r="AG117" s="25"/>
      <c r="AH117" s="25"/>
      <c r="AI117" s="25"/>
      <c r="AJ117" s="25"/>
      <c r="AK117" s="25"/>
      <c r="AL117" s="25"/>
      <c r="AM117" s="25"/>
      <c r="AN117" s="20"/>
      <c r="AO117" s="20"/>
      <c r="AP117" s="20"/>
      <c r="AQ117" s="20"/>
      <c r="AR117" s="20"/>
      <c r="AS117" s="20"/>
      <c r="AT117" s="38"/>
      <c r="AU117" s="89"/>
      <c r="AV117" s="89"/>
      <c r="AW117" s="89"/>
      <c r="AX117" s="89"/>
      <c r="AY117" s="89"/>
      <c r="AZ117" s="89"/>
    </row>
    <row r="118" spans="1:52" ht="19.5" customHeight="1" x14ac:dyDescent="0.4">
      <c r="A118" s="90"/>
      <c r="B118" s="223" t="s">
        <v>212</v>
      </c>
      <c r="C118" s="223"/>
      <c r="D118" s="223"/>
      <c r="E118" s="223"/>
      <c r="F118" s="223"/>
      <c r="G118" s="223"/>
      <c r="H118" s="223"/>
      <c r="I118" s="264">
        <f>'Anexo PRA'!I105</f>
        <v>0</v>
      </c>
      <c r="J118" s="264"/>
      <c r="K118" s="264"/>
      <c r="L118" s="264"/>
      <c r="M118" s="264"/>
      <c r="N118" s="264"/>
      <c r="O118" s="264"/>
      <c r="P118" s="25"/>
      <c r="Q118" s="223" t="s">
        <v>213</v>
      </c>
      <c r="R118" s="223"/>
      <c r="S118" s="223"/>
      <c r="T118" s="223"/>
      <c r="U118" s="223"/>
      <c r="V118" s="223"/>
      <c r="W118" s="223"/>
      <c r="X118" s="312">
        <f>IF(AM116=1,100%,IF(AM116=2,80%,IF(AM116=3,70%,0%)))</f>
        <v>0</v>
      </c>
      <c r="Y118" s="312"/>
      <c r="Z118" s="312"/>
      <c r="AA118" s="312"/>
      <c r="AB118" s="312"/>
      <c r="AC118" s="312"/>
      <c r="AD118" s="312"/>
      <c r="AE118" s="26"/>
      <c r="AF118" s="223" t="s">
        <v>214</v>
      </c>
      <c r="AG118" s="223"/>
      <c r="AH118" s="223"/>
      <c r="AI118" s="223"/>
      <c r="AJ118" s="223"/>
      <c r="AK118" s="223"/>
      <c r="AL118" s="223"/>
      <c r="AM118" s="264">
        <f>IFERROR(I118*X118,0)</f>
        <v>0</v>
      </c>
      <c r="AN118" s="264"/>
      <c r="AO118" s="264"/>
      <c r="AP118" s="264"/>
      <c r="AQ118" s="264"/>
      <c r="AR118" s="264"/>
      <c r="AS118" s="264"/>
      <c r="AT118" s="38"/>
      <c r="AU118" s="89"/>
      <c r="AV118" s="89"/>
      <c r="AW118" s="89"/>
      <c r="AX118" s="89"/>
      <c r="AY118" s="89"/>
      <c r="AZ118" s="89"/>
    </row>
    <row r="119" spans="1:52" ht="3.75" customHeight="1" x14ac:dyDescent="0.4">
      <c r="A119" s="90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0"/>
      <c r="Z119" s="20"/>
      <c r="AA119" s="20"/>
      <c r="AB119" s="20"/>
      <c r="AC119" s="20"/>
      <c r="AD119" s="20"/>
      <c r="AE119" s="26"/>
      <c r="AF119" s="25"/>
      <c r="AG119" s="25"/>
      <c r="AH119" s="25"/>
      <c r="AI119" s="25"/>
      <c r="AJ119" s="25"/>
      <c r="AK119" s="25"/>
      <c r="AL119" s="25"/>
      <c r="AM119" s="25"/>
      <c r="AN119" s="20"/>
      <c r="AO119" s="20"/>
      <c r="AP119" s="20"/>
      <c r="AQ119" s="20"/>
      <c r="AR119" s="20"/>
      <c r="AS119" s="20"/>
      <c r="AT119" s="38"/>
      <c r="AU119" s="89"/>
      <c r="AV119" s="89"/>
      <c r="AW119" s="89"/>
      <c r="AX119" s="89"/>
      <c r="AY119" s="89"/>
      <c r="AZ119" s="89"/>
    </row>
    <row r="120" spans="1:52" ht="19.5" customHeight="1" x14ac:dyDescent="0.4">
      <c r="A120" s="90"/>
      <c r="B120" s="223" t="s">
        <v>215</v>
      </c>
      <c r="C120" s="223"/>
      <c r="D120" s="223"/>
      <c r="E120" s="223"/>
      <c r="F120" s="223"/>
      <c r="G120" s="223"/>
      <c r="H120" s="223"/>
      <c r="I120" s="264">
        <f>'Anexo PRA'!X105</f>
        <v>0</v>
      </c>
      <c r="J120" s="264"/>
      <c r="K120" s="264"/>
      <c r="L120" s="264"/>
      <c r="M120" s="264"/>
      <c r="N120" s="264"/>
      <c r="O120" s="264"/>
      <c r="P120" s="25"/>
      <c r="Q120" s="223" t="s">
        <v>213</v>
      </c>
      <c r="R120" s="223"/>
      <c r="S120" s="223"/>
      <c r="T120" s="223"/>
      <c r="U120" s="223"/>
      <c r="V120" s="223"/>
      <c r="W120" s="223"/>
      <c r="X120" s="312">
        <f>IF(AM116=1,95%,IF(AM116=2,75%,IF(AM116=3,65%,0%)))</f>
        <v>0</v>
      </c>
      <c r="Y120" s="312"/>
      <c r="Z120" s="312"/>
      <c r="AA120" s="312"/>
      <c r="AB120" s="312"/>
      <c r="AC120" s="312"/>
      <c r="AD120" s="312"/>
      <c r="AE120" s="26"/>
      <c r="AF120" s="223" t="s">
        <v>214</v>
      </c>
      <c r="AG120" s="223"/>
      <c r="AH120" s="223"/>
      <c r="AI120" s="223"/>
      <c r="AJ120" s="223"/>
      <c r="AK120" s="223"/>
      <c r="AL120" s="223"/>
      <c r="AM120" s="264">
        <f>IFERROR(I120*X120,0)</f>
        <v>0</v>
      </c>
      <c r="AN120" s="264"/>
      <c r="AO120" s="264"/>
      <c r="AP120" s="264"/>
      <c r="AQ120" s="264"/>
      <c r="AR120" s="264"/>
      <c r="AS120" s="264"/>
      <c r="AT120" s="38"/>
      <c r="AU120" s="89"/>
      <c r="AV120" s="89"/>
      <c r="AW120" s="89"/>
      <c r="AX120" s="89"/>
      <c r="AY120" s="89"/>
      <c r="AZ120" s="89"/>
    </row>
    <row r="121" spans="1:52" ht="3.75" customHeight="1" x14ac:dyDescent="0.4">
      <c r="A121" s="90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0"/>
      <c r="Z121" s="20"/>
      <c r="AA121" s="20"/>
      <c r="AB121" s="20"/>
      <c r="AC121" s="20"/>
      <c r="AD121" s="20"/>
      <c r="AE121" s="26"/>
      <c r="AF121" s="25"/>
      <c r="AG121" s="25"/>
      <c r="AH121" s="25"/>
      <c r="AI121" s="25"/>
      <c r="AJ121" s="25"/>
      <c r="AK121" s="25"/>
      <c r="AL121" s="25"/>
      <c r="AM121" s="25"/>
      <c r="AN121" s="20"/>
      <c r="AO121" s="20"/>
      <c r="AP121" s="20"/>
      <c r="AQ121" s="20"/>
      <c r="AR121" s="20"/>
      <c r="AS121" s="20"/>
      <c r="AT121" s="38"/>
      <c r="AU121" s="89"/>
      <c r="AV121" s="89"/>
      <c r="AW121" s="89"/>
      <c r="AX121" s="89"/>
      <c r="AY121" s="89"/>
      <c r="AZ121" s="89"/>
    </row>
    <row r="122" spans="1:52" ht="19.5" customHeight="1" x14ac:dyDescent="0.4">
      <c r="A122" s="90"/>
      <c r="B122" s="223" t="s">
        <v>216</v>
      </c>
      <c r="C122" s="223"/>
      <c r="D122" s="223"/>
      <c r="E122" s="223"/>
      <c r="F122" s="223"/>
      <c r="G122" s="223"/>
      <c r="H122" s="223"/>
      <c r="I122" s="264">
        <f>'Anexo PRA'!AM105</f>
        <v>0</v>
      </c>
      <c r="J122" s="264"/>
      <c r="K122" s="264"/>
      <c r="L122" s="264"/>
      <c r="M122" s="264"/>
      <c r="N122" s="264"/>
      <c r="O122" s="264"/>
      <c r="P122" s="25"/>
      <c r="Q122" s="223" t="s">
        <v>213</v>
      </c>
      <c r="R122" s="223"/>
      <c r="S122" s="223"/>
      <c r="T122" s="223"/>
      <c r="U122" s="223"/>
      <c r="V122" s="223"/>
      <c r="W122" s="223"/>
      <c r="X122" s="312">
        <f>IF(AM116=1,95%,IF(AM116=2,75%,IF(AM116=3,65%,0%)))</f>
        <v>0</v>
      </c>
      <c r="Y122" s="312"/>
      <c r="Z122" s="312"/>
      <c r="AA122" s="312"/>
      <c r="AB122" s="312"/>
      <c r="AC122" s="312"/>
      <c r="AD122" s="312"/>
      <c r="AE122" s="26"/>
      <c r="AF122" s="223" t="s">
        <v>214</v>
      </c>
      <c r="AG122" s="223"/>
      <c r="AH122" s="223"/>
      <c r="AI122" s="223"/>
      <c r="AJ122" s="223"/>
      <c r="AK122" s="223"/>
      <c r="AL122" s="223"/>
      <c r="AM122" s="264">
        <f>IFERROR(I122*X122,0)</f>
        <v>0</v>
      </c>
      <c r="AN122" s="264"/>
      <c r="AO122" s="264"/>
      <c r="AP122" s="264"/>
      <c r="AQ122" s="264"/>
      <c r="AR122" s="264"/>
      <c r="AS122" s="264"/>
      <c r="AT122" s="38"/>
      <c r="AU122" s="89"/>
      <c r="AV122" s="89"/>
      <c r="AW122" s="89"/>
      <c r="AX122" s="89"/>
      <c r="AY122" s="89"/>
      <c r="AZ122" s="89"/>
    </row>
    <row r="123" spans="1:52" ht="3.75" customHeight="1" x14ac:dyDescent="0.4">
      <c r="A123" s="90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56"/>
      <c r="W123" s="25"/>
      <c r="X123" s="25"/>
      <c r="Y123" s="20"/>
      <c r="Z123" s="20"/>
      <c r="AA123" s="20"/>
      <c r="AB123" s="20"/>
      <c r="AC123" s="20"/>
      <c r="AD123" s="20"/>
      <c r="AE123" s="26"/>
      <c r="AF123" s="25"/>
      <c r="AG123" s="25"/>
      <c r="AH123" s="25"/>
      <c r="AI123" s="25"/>
      <c r="AJ123" s="25"/>
      <c r="AK123" s="25"/>
      <c r="AL123" s="25"/>
      <c r="AM123" s="25"/>
      <c r="AN123" s="20"/>
      <c r="AO123" s="20"/>
      <c r="AP123" s="20"/>
      <c r="AQ123" s="20"/>
      <c r="AR123" s="20"/>
      <c r="AS123" s="20"/>
      <c r="AT123" s="38"/>
      <c r="AU123" s="89"/>
      <c r="AV123" s="89"/>
      <c r="AW123" s="89"/>
      <c r="AX123" s="89"/>
      <c r="AY123" s="89"/>
      <c r="AZ123" s="89"/>
    </row>
    <row r="124" spans="1:52" ht="22.5" customHeight="1" x14ac:dyDescent="0.4">
      <c r="A124" s="90"/>
      <c r="B124" s="333" t="s">
        <v>219</v>
      </c>
      <c r="C124" s="333"/>
      <c r="D124" s="333"/>
      <c r="E124" s="333"/>
      <c r="F124" s="333"/>
      <c r="G124" s="333"/>
      <c r="H124" s="333"/>
      <c r="I124" s="333"/>
      <c r="J124" s="333"/>
      <c r="K124" s="333"/>
      <c r="L124" s="333"/>
      <c r="M124" s="333"/>
      <c r="N124" s="333"/>
      <c r="O124" s="333"/>
      <c r="P124" s="333"/>
      <c r="Q124" s="333"/>
      <c r="R124" s="333"/>
      <c r="S124" s="333"/>
      <c r="T124" s="333"/>
      <c r="U124" s="333"/>
      <c r="V124" s="333"/>
      <c r="W124" s="333"/>
      <c r="X124" s="333"/>
      <c r="Y124" s="333"/>
      <c r="Z124" s="333"/>
      <c r="AA124" s="333"/>
      <c r="AB124" s="333"/>
      <c r="AC124" s="333"/>
      <c r="AD124" s="333"/>
      <c r="AE124" s="333"/>
      <c r="AF124" s="333"/>
      <c r="AG124" s="333"/>
      <c r="AH124" s="333"/>
      <c r="AI124" s="333"/>
      <c r="AJ124" s="333"/>
      <c r="AK124" s="333"/>
      <c r="AL124" s="333"/>
      <c r="AM124" s="333"/>
      <c r="AN124" s="333"/>
      <c r="AO124" s="333"/>
      <c r="AP124" s="333"/>
      <c r="AQ124" s="333"/>
      <c r="AR124" s="333"/>
      <c r="AS124" s="333"/>
      <c r="AT124" s="38"/>
      <c r="AU124" s="89"/>
      <c r="AV124" s="89"/>
      <c r="AW124" s="89"/>
      <c r="AX124" s="89"/>
      <c r="AY124" s="89"/>
      <c r="AZ124" s="89"/>
    </row>
    <row r="125" spans="1:52" ht="3.75" customHeight="1" x14ac:dyDescent="0.4">
      <c r="A125" s="90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0"/>
      <c r="Z125" s="20"/>
      <c r="AA125" s="20"/>
      <c r="AB125" s="20"/>
      <c r="AC125" s="20"/>
      <c r="AD125" s="20"/>
      <c r="AE125" s="26"/>
      <c r="AF125" s="25"/>
      <c r="AG125" s="25"/>
      <c r="AH125" s="25"/>
      <c r="AI125" s="25"/>
      <c r="AJ125" s="25"/>
      <c r="AK125" s="25"/>
      <c r="AL125" s="25"/>
      <c r="AM125" s="25"/>
      <c r="AN125" s="20"/>
      <c r="AO125" s="20"/>
      <c r="AP125" s="20"/>
      <c r="AQ125" s="20"/>
      <c r="AR125" s="20"/>
      <c r="AS125" s="20"/>
      <c r="AT125" s="38"/>
      <c r="AU125" s="89"/>
      <c r="AV125" s="89"/>
      <c r="AW125" s="89"/>
      <c r="AX125" s="89"/>
      <c r="AY125" s="89"/>
      <c r="AZ125" s="89"/>
    </row>
    <row r="126" spans="1:52" ht="18.75" customHeight="1" x14ac:dyDescent="0.4">
      <c r="A126" s="90"/>
      <c r="B126" s="223" t="s">
        <v>203</v>
      </c>
      <c r="C126" s="223"/>
      <c r="D126" s="223"/>
      <c r="E126" s="223"/>
      <c r="F126" s="223"/>
      <c r="G126" s="223"/>
      <c r="H126" s="223"/>
      <c r="I126" s="223"/>
      <c r="J126" s="223"/>
      <c r="K126" s="249">
        <f>'Anexo PRA'!K109</f>
        <v>0</v>
      </c>
      <c r="L126" s="249"/>
      <c r="M126" s="249"/>
      <c r="N126" s="249"/>
      <c r="O126" s="249"/>
      <c r="P126" s="249"/>
      <c r="Q126" s="249"/>
      <c r="R126" s="249"/>
      <c r="S126" s="249"/>
      <c r="T126" s="249"/>
      <c r="U126" s="249"/>
      <c r="V126" s="249"/>
      <c r="W126" s="25"/>
      <c r="X126" s="25"/>
      <c r="Y126" s="223" t="s">
        <v>204</v>
      </c>
      <c r="Z126" s="223"/>
      <c r="AA126" s="223"/>
      <c r="AB126" s="223"/>
      <c r="AC126" s="223"/>
      <c r="AD126" s="223"/>
      <c r="AE126" s="223"/>
      <c r="AF126" s="223"/>
      <c r="AG126" s="223"/>
      <c r="AH126" s="249">
        <f>'Anexo PRA'!AH109</f>
        <v>0</v>
      </c>
      <c r="AI126" s="249"/>
      <c r="AJ126" s="249"/>
      <c r="AK126" s="249"/>
      <c r="AL126" s="249"/>
      <c r="AM126" s="249"/>
      <c r="AN126" s="249"/>
      <c r="AO126" s="249"/>
      <c r="AP126" s="249"/>
      <c r="AQ126" s="249"/>
      <c r="AR126" s="249"/>
      <c r="AS126" s="249"/>
      <c r="AT126" s="38"/>
      <c r="AU126" s="89"/>
      <c r="AV126" s="89"/>
      <c r="AW126" s="89"/>
      <c r="AX126" s="89"/>
      <c r="AY126" s="89"/>
      <c r="AZ126" s="89"/>
    </row>
    <row r="127" spans="1:52" ht="3.75" customHeight="1" x14ac:dyDescent="0.4">
      <c r="A127" s="90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0"/>
      <c r="Z127" s="20"/>
      <c r="AA127" s="20"/>
      <c r="AB127" s="20"/>
      <c r="AC127" s="20"/>
      <c r="AD127" s="20"/>
      <c r="AE127" s="26"/>
      <c r="AF127" s="25"/>
      <c r="AG127" s="25"/>
      <c r="AH127" s="25"/>
      <c r="AI127" s="25"/>
      <c r="AJ127" s="25"/>
      <c r="AK127" s="25"/>
      <c r="AL127" s="25"/>
      <c r="AM127" s="25"/>
      <c r="AN127" s="20"/>
      <c r="AO127" s="20"/>
      <c r="AP127" s="20"/>
      <c r="AQ127" s="20"/>
      <c r="AR127" s="20"/>
      <c r="AS127" s="20"/>
      <c r="AT127" s="38"/>
      <c r="AU127" s="89"/>
      <c r="AV127" s="89"/>
      <c r="AW127" s="89"/>
      <c r="AX127" s="89"/>
      <c r="AY127" s="89"/>
      <c r="AZ127" s="89"/>
    </row>
    <row r="128" spans="1:52" ht="18" customHeight="1" x14ac:dyDescent="0.4">
      <c r="A128" s="90"/>
      <c r="B128" s="223" t="s">
        <v>205</v>
      </c>
      <c r="C128" s="223"/>
      <c r="D128" s="223"/>
      <c r="E128" s="223"/>
      <c r="F128" s="223"/>
      <c r="G128" s="223"/>
      <c r="H128" s="223"/>
      <c r="I128" s="249">
        <f>'Anexo PRA'!I111</f>
        <v>0</v>
      </c>
      <c r="J128" s="249"/>
      <c r="K128" s="249"/>
      <c r="L128" s="249"/>
      <c r="M128" s="249"/>
      <c r="N128" s="249"/>
      <c r="O128" s="249"/>
      <c r="P128" s="25"/>
      <c r="Q128" s="223" t="s">
        <v>206</v>
      </c>
      <c r="R128" s="223"/>
      <c r="S128" s="223"/>
      <c r="T128" s="223"/>
      <c r="U128" s="223"/>
      <c r="V128" s="223"/>
      <c r="W128" s="223"/>
      <c r="X128" s="249">
        <f>'Anexo PRA'!X111</f>
        <v>0</v>
      </c>
      <c r="Y128" s="249"/>
      <c r="Z128" s="249"/>
      <c r="AA128" s="249"/>
      <c r="AB128" s="249"/>
      <c r="AC128" s="249"/>
      <c r="AD128" s="249"/>
      <c r="AE128" s="26"/>
      <c r="AF128" s="223" t="s">
        <v>207</v>
      </c>
      <c r="AG128" s="223"/>
      <c r="AH128" s="223"/>
      <c r="AI128" s="223"/>
      <c r="AJ128" s="223"/>
      <c r="AK128" s="223"/>
      <c r="AL128" s="223"/>
      <c r="AM128" s="249">
        <f>'Anexo PRA'!AM111</f>
        <v>0</v>
      </c>
      <c r="AN128" s="249"/>
      <c r="AO128" s="249"/>
      <c r="AP128" s="249"/>
      <c r="AQ128" s="249"/>
      <c r="AR128" s="249"/>
      <c r="AS128" s="249"/>
      <c r="AT128" s="38"/>
      <c r="AU128" s="89"/>
      <c r="AV128" s="89"/>
      <c r="AW128" s="89"/>
      <c r="AX128" s="89"/>
      <c r="AY128" s="89"/>
      <c r="AZ128" s="89"/>
    </row>
    <row r="129" spans="1:52" ht="3.75" customHeight="1" x14ac:dyDescent="0.4">
      <c r="A129" s="90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0"/>
      <c r="Z129" s="20"/>
      <c r="AA129" s="20"/>
      <c r="AB129" s="20"/>
      <c r="AC129" s="20"/>
      <c r="AD129" s="20"/>
      <c r="AE129" s="26"/>
      <c r="AF129" s="25"/>
      <c r="AG129" s="25"/>
      <c r="AH129" s="25"/>
      <c r="AI129" s="25"/>
      <c r="AJ129" s="25"/>
      <c r="AK129" s="25"/>
      <c r="AL129" s="25"/>
      <c r="AM129" s="25"/>
      <c r="AN129" s="20"/>
      <c r="AO129" s="20"/>
      <c r="AP129" s="20"/>
      <c r="AQ129" s="20"/>
      <c r="AR129" s="20"/>
      <c r="AS129" s="20"/>
      <c r="AT129" s="38"/>
      <c r="AU129" s="89"/>
      <c r="AV129" s="89"/>
      <c r="AW129" s="89"/>
      <c r="AX129" s="89"/>
      <c r="AY129" s="89"/>
      <c r="AZ129" s="89"/>
    </row>
    <row r="130" spans="1:52" ht="18.75" customHeight="1" x14ac:dyDescent="0.4">
      <c r="A130" s="90"/>
      <c r="B130" s="223" t="s">
        <v>208</v>
      </c>
      <c r="C130" s="223"/>
      <c r="D130" s="223"/>
      <c r="E130" s="223"/>
      <c r="F130" s="223"/>
      <c r="G130" s="223"/>
      <c r="H130" s="223"/>
      <c r="I130" s="249">
        <f>'Anexo PRA'!I113</f>
        <v>0</v>
      </c>
      <c r="J130" s="249"/>
      <c r="K130" s="249"/>
      <c r="L130" s="249"/>
      <c r="M130" s="249"/>
      <c r="N130" s="249"/>
      <c r="O130" s="249"/>
      <c r="P130" s="25"/>
      <c r="Q130" s="223" t="s">
        <v>209</v>
      </c>
      <c r="R130" s="223"/>
      <c r="S130" s="223"/>
      <c r="T130" s="223"/>
      <c r="U130" s="223"/>
      <c r="V130" s="223"/>
      <c r="W130" s="223"/>
      <c r="X130" s="331">
        <f>'Anexo PRA'!X113</f>
        <v>0</v>
      </c>
      <c r="Y130" s="331"/>
      <c r="Z130" s="331"/>
      <c r="AA130" s="331"/>
      <c r="AB130" s="331"/>
      <c r="AC130" s="331"/>
      <c r="AD130" s="331"/>
      <c r="AE130" s="26"/>
      <c r="AF130" s="89"/>
      <c r="AG130" s="89"/>
      <c r="AH130" s="89"/>
      <c r="AI130" s="89"/>
      <c r="AJ130" s="89"/>
      <c r="AK130" s="89"/>
      <c r="AL130" s="89"/>
      <c r="AM130" s="89"/>
      <c r="AN130" s="89"/>
      <c r="AO130" s="89"/>
      <c r="AP130" s="89"/>
      <c r="AQ130" s="89"/>
      <c r="AR130" s="89"/>
      <c r="AS130" s="89"/>
      <c r="AT130" s="38"/>
      <c r="AU130" s="89"/>
      <c r="AV130" s="89"/>
      <c r="AW130" s="133" t="e">
        <f>X130/AX$279</f>
        <v>#DIV/0!</v>
      </c>
      <c r="AX130" s="89"/>
      <c r="AY130" s="89"/>
      <c r="AZ130" s="89"/>
    </row>
    <row r="131" spans="1:52" ht="3.75" customHeight="1" x14ac:dyDescent="0.4">
      <c r="A131" s="90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0"/>
      <c r="Z131" s="20"/>
      <c r="AA131" s="20"/>
      <c r="AB131" s="20"/>
      <c r="AC131" s="20"/>
      <c r="AD131" s="20"/>
      <c r="AE131" s="26"/>
      <c r="AF131" s="25"/>
      <c r="AG131" s="25"/>
      <c r="AH131" s="25"/>
      <c r="AI131" s="25"/>
      <c r="AJ131" s="25"/>
      <c r="AK131" s="25"/>
      <c r="AL131" s="25"/>
      <c r="AM131" s="25"/>
      <c r="AN131" s="20"/>
      <c r="AO131" s="20"/>
      <c r="AP131" s="20"/>
      <c r="AQ131" s="20"/>
      <c r="AR131" s="20"/>
      <c r="AS131" s="20"/>
      <c r="AT131" s="38"/>
      <c r="AU131" s="89"/>
      <c r="AV131" s="89"/>
      <c r="AW131" s="89"/>
      <c r="AX131" s="89"/>
      <c r="AY131" s="89"/>
      <c r="AZ131" s="89"/>
    </row>
    <row r="132" spans="1:52" ht="18" customHeight="1" x14ac:dyDescent="0.4">
      <c r="A132" s="90"/>
      <c r="B132" s="238" t="s">
        <v>210</v>
      </c>
      <c r="C132" s="238"/>
      <c r="D132" s="238"/>
      <c r="E132" s="238"/>
      <c r="F132" s="238"/>
      <c r="G132" s="238"/>
      <c r="H132" s="238"/>
      <c r="I132" s="238"/>
      <c r="J132" s="238"/>
      <c r="K132" s="238"/>
      <c r="L132" s="238"/>
      <c r="M132" s="238"/>
      <c r="N132" s="238"/>
      <c r="O132" s="238"/>
      <c r="P132" s="25"/>
      <c r="Q132" s="25"/>
      <c r="R132" s="25"/>
      <c r="S132" s="25"/>
      <c r="T132" s="25"/>
      <c r="U132" s="25"/>
      <c r="V132" s="25"/>
      <c r="W132" s="25"/>
      <c r="X132" s="25"/>
      <c r="Y132" s="20"/>
      <c r="Z132" s="20"/>
      <c r="AA132" s="20"/>
      <c r="AB132" s="20"/>
      <c r="AC132" s="20"/>
      <c r="AD132" s="20"/>
      <c r="AE132" s="26"/>
      <c r="AF132" s="223" t="s">
        <v>211</v>
      </c>
      <c r="AG132" s="223"/>
      <c r="AH132" s="223"/>
      <c r="AI132" s="223"/>
      <c r="AJ132" s="223"/>
      <c r="AK132" s="223"/>
      <c r="AL132" s="223"/>
      <c r="AM132" s="332" t="str" cm="1">
        <f t="array" ref="AM132">IFERROR(_xlfn.IFS(AND(I128="Não friável",X128="Bom"),3,AND(I128="Não friável",X128="Razoável"),3,AND(I128="Não friável",X128="Mau",I130="Acessível"),2,AND(I128="Não friável",X128="Mau",I130="Inacessível"),3,AND(I128="Friável",AM128="Revestido",X128="Bom",I130="Inacessível"),2,AND(I128="Friável",AM128="Revestido",X128="Bom",I130="Acessível"),1,AND(I128="Friável",AM128="Revestido",X128="Razoável"),1,AND(I128="Friável",AM128="Revestido",X128="Mau"),1,AND(I128="Friável",AM128="Não revestido"),1),"")</f>
        <v/>
      </c>
      <c r="AN132" s="332"/>
      <c r="AO132" s="332"/>
      <c r="AP132" s="332"/>
      <c r="AQ132" s="332"/>
      <c r="AR132" s="332"/>
      <c r="AS132" s="332"/>
      <c r="AT132" s="38"/>
      <c r="AU132" s="89"/>
      <c r="AV132" s="89"/>
      <c r="AW132" s="89"/>
      <c r="AX132" s="133">
        <f>IF(AM132=1,AW130,0)</f>
        <v>0</v>
      </c>
      <c r="AY132" s="133">
        <f>IF(AM132=2,AW130,0)</f>
        <v>0</v>
      </c>
      <c r="AZ132" s="133">
        <f>IF(AM132=3,AW130,0)</f>
        <v>0</v>
      </c>
    </row>
    <row r="133" spans="1:52" ht="3.75" customHeight="1" x14ac:dyDescent="0.4">
      <c r="A133" s="90"/>
      <c r="B133" s="238"/>
      <c r="C133" s="238"/>
      <c r="D133" s="238"/>
      <c r="E133" s="238"/>
      <c r="F133" s="238"/>
      <c r="G133" s="238"/>
      <c r="H133" s="238"/>
      <c r="I133" s="238"/>
      <c r="J133" s="238"/>
      <c r="K133" s="238"/>
      <c r="L133" s="238"/>
      <c r="M133" s="238"/>
      <c r="N133" s="238"/>
      <c r="O133" s="238"/>
      <c r="P133" s="25"/>
      <c r="Q133" s="25"/>
      <c r="R133" s="25"/>
      <c r="S133" s="25"/>
      <c r="T133" s="25"/>
      <c r="U133" s="25"/>
      <c r="V133" s="25"/>
      <c r="W133" s="25"/>
      <c r="X133" s="25"/>
      <c r="Y133" s="20"/>
      <c r="Z133" s="20"/>
      <c r="AA133" s="20"/>
      <c r="AB133" s="20"/>
      <c r="AC133" s="20"/>
      <c r="AD133" s="20"/>
      <c r="AE133" s="26"/>
      <c r="AF133" s="25"/>
      <c r="AG133" s="25"/>
      <c r="AH133" s="25"/>
      <c r="AI133" s="25"/>
      <c r="AJ133" s="25"/>
      <c r="AK133" s="25"/>
      <c r="AL133" s="25"/>
      <c r="AM133" s="25"/>
      <c r="AN133" s="20"/>
      <c r="AO133" s="20"/>
      <c r="AP133" s="20"/>
      <c r="AQ133" s="20"/>
      <c r="AR133" s="20"/>
      <c r="AS133" s="20"/>
      <c r="AT133" s="38"/>
      <c r="AU133" s="89"/>
      <c r="AV133" s="89"/>
      <c r="AW133" s="89"/>
      <c r="AX133" s="89"/>
      <c r="AY133" s="89"/>
      <c r="AZ133" s="89"/>
    </row>
    <row r="134" spans="1:52" ht="19.5" customHeight="1" x14ac:dyDescent="0.4">
      <c r="A134" s="90"/>
      <c r="B134" s="223" t="s">
        <v>212</v>
      </c>
      <c r="C134" s="223"/>
      <c r="D134" s="223"/>
      <c r="E134" s="223"/>
      <c r="F134" s="223"/>
      <c r="G134" s="223"/>
      <c r="H134" s="223"/>
      <c r="I134" s="264">
        <f>'Anexo PRA'!I116</f>
        <v>0</v>
      </c>
      <c r="J134" s="264"/>
      <c r="K134" s="264"/>
      <c r="L134" s="264"/>
      <c r="M134" s="264"/>
      <c r="N134" s="264"/>
      <c r="O134" s="264"/>
      <c r="P134" s="25"/>
      <c r="Q134" s="223" t="s">
        <v>213</v>
      </c>
      <c r="R134" s="223"/>
      <c r="S134" s="223"/>
      <c r="T134" s="223"/>
      <c r="U134" s="223"/>
      <c r="V134" s="223"/>
      <c r="W134" s="223"/>
      <c r="X134" s="312">
        <f>IF(AM132=1,100%,IF(AM132=2,80%,IF(AM132=3,70%,0%)))</f>
        <v>0</v>
      </c>
      <c r="Y134" s="312"/>
      <c r="Z134" s="312"/>
      <c r="AA134" s="312"/>
      <c r="AB134" s="312"/>
      <c r="AC134" s="312"/>
      <c r="AD134" s="312"/>
      <c r="AE134" s="26"/>
      <c r="AF134" s="223" t="s">
        <v>214</v>
      </c>
      <c r="AG134" s="223"/>
      <c r="AH134" s="223"/>
      <c r="AI134" s="223"/>
      <c r="AJ134" s="223"/>
      <c r="AK134" s="223"/>
      <c r="AL134" s="223"/>
      <c r="AM134" s="264">
        <f>IFERROR(I134*X134,0)</f>
        <v>0</v>
      </c>
      <c r="AN134" s="264"/>
      <c r="AO134" s="264"/>
      <c r="AP134" s="264"/>
      <c r="AQ134" s="264"/>
      <c r="AR134" s="264"/>
      <c r="AS134" s="264"/>
      <c r="AT134" s="38"/>
      <c r="AU134" s="89"/>
      <c r="AV134" s="89"/>
      <c r="AW134" s="89"/>
      <c r="AX134" s="89"/>
      <c r="AY134" s="89"/>
      <c r="AZ134" s="89"/>
    </row>
    <row r="135" spans="1:52" ht="3.75" customHeight="1" x14ac:dyDescent="0.4">
      <c r="A135" s="90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0"/>
      <c r="Z135" s="20"/>
      <c r="AA135" s="20"/>
      <c r="AB135" s="20"/>
      <c r="AC135" s="20"/>
      <c r="AD135" s="20"/>
      <c r="AE135" s="26"/>
      <c r="AF135" s="25"/>
      <c r="AG135" s="25"/>
      <c r="AH135" s="25"/>
      <c r="AI135" s="25"/>
      <c r="AJ135" s="25"/>
      <c r="AK135" s="25"/>
      <c r="AL135" s="25"/>
      <c r="AM135" s="25"/>
      <c r="AN135" s="20"/>
      <c r="AO135" s="20"/>
      <c r="AP135" s="20"/>
      <c r="AQ135" s="20"/>
      <c r="AR135" s="20"/>
      <c r="AS135" s="20"/>
      <c r="AT135" s="38"/>
      <c r="AU135" s="89"/>
      <c r="AV135" s="89"/>
      <c r="AW135" s="89"/>
      <c r="AX135" s="89"/>
      <c r="AY135" s="89"/>
      <c r="AZ135" s="89"/>
    </row>
    <row r="136" spans="1:52" ht="19.5" customHeight="1" x14ac:dyDescent="0.4">
      <c r="A136" s="90"/>
      <c r="B136" s="223" t="s">
        <v>215</v>
      </c>
      <c r="C136" s="223"/>
      <c r="D136" s="223"/>
      <c r="E136" s="223"/>
      <c r="F136" s="223"/>
      <c r="G136" s="223"/>
      <c r="H136" s="223"/>
      <c r="I136" s="264">
        <f>'Anexo PRA'!X116</f>
        <v>0</v>
      </c>
      <c r="J136" s="264"/>
      <c r="K136" s="264"/>
      <c r="L136" s="264"/>
      <c r="M136" s="264"/>
      <c r="N136" s="264"/>
      <c r="O136" s="264"/>
      <c r="P136" s="25"/>
      <c r="Q136" s="223" t="s">
        <v>213</v>
      </c>
      <c r="R136" s="223"/>
      <c r="S136" s="223"/>
      <c r="T136" s="223"/>
      <c r="U136" s="223"/>
      <c r="V136" s="223"/>
      <c r="W136" s="223"/>
      <c r="X136" s="312">
        <f>IF(AM132=1,95%,IF(AM132=2,75%,IF(AM132=3,65%,0%)))</f>
        <v>0</v>
      </c>
      <c r="Y136" s="312"/>
      <c r="Z136" s="312"/>
      <c r="AA136" s="312"/>
      <c r="AB136" s="312"/>
      <c r="AC136" s="312"/>
      <c r="AD136" s="312"/>
      <c r="AE136" s="26"/>
      <c r="AF136" s="223" t="s">
        <v>214</v>
      </c>
      <c r="AG136" s="223"/>
      <c r="AH136" s="223"/>
      <c r="AI136" s="223"/>
      <c r="AJ136" s="223"/>
      <c r="AK136" s="223"/>
      <c r="AL136" s="223"/>
      <c r="AM136" s="264">
        <f>IFERROR(I136*X136,0)</f>
        <v>0</v>
      </c>
      <c r="AN136" s="264"/>
      <c r="AO136" s="264"/>
      <c r="AP136" s="264"/>
      <c r="AQ136" s="264"/>
      <c r="AR136" s="264"/>
      <c r="AS136" s="264"/>
      <c r="AT136" s="38"/>
      <c r="AU136" s="89"/>
      <c r="AV136" s="89"/>
      <c r="AW136" s="89"/>
      <c r="AX136" s="89"/>
      <c r="AY136" s="89"/>
      <c r="AZ136" s="89"/>
    </row>
    <row r="137" spans="1:52" ht="3.75" customHeight="1" x14ac:dyDescent="0.4">
      <c r="A137" s="90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0"/>
      <c r="Z137" s="20"/>
      <c r="AA137" s="20"/>
      <c r="AB137" s="20"/>
      <c r="AC137" s="20"/>
      <c r="AD137" s="20"/>
      <c r="AE137" s="26"/>
      <c r="AF137" s="25"/>
      <c r="AG137" s="25"/>
      <c r="AH137" s="25"/>
      <c r="AI137" s="25"/>
      <c r="AJ137" s="25"/>
      <c r="AK137" s="25"/>
      <c r="AL137" s="25"/>
      <c r="AM137" s="25"/>
      <c r="AN137" s="20"/>
      <c r="AO137" s="20"/>
      <c r="AP137" s="20"/>
      <c r="AQ137" s="20"/>
      <c r="AR137" s="20"/>
      <c r="AS137" s="20"/>
      <c r="AT137" s="38"/>
      <c r="AU137" s="89"/>
      <c r="AV137" s="89"/>
      <c r="AW137" s="89"/>
      <c r="AX137" s="89"/>
      <c r="AY137" s="89"/>
      <c r="AZ137" s="89"/>
    </row>
    <row r="138" spans="1:52" ht="19.5" customHeight="1" x14ac:dyDescent="0.4">
      <c r="A138" s="90"/>
      <c r="B138" s="223" t="s">
        <v>216</v>
      </c>
      <c r="C138" s="223"/>
      <c r="D138" s="223"/>
      <c r="E138" s="223"/>
      <c r="F138" s="223"/>
      <c r="G138" s="223"/>
      <c r="H138" s="223"/>
      <c r="I138" s="264">
        <f>'Anexo PRA'!AM116</f>
        <v>0</v>
      </c>
      <c r="J138" s="264"/>
      <c r="K138" s="264"/>
      <c r="L138" s="264"/>
      <c r="M138" s="264"/>
      <c r="N138" s="264"/>
      <c r="O138" s="264"/>
      <c r="P138" s="25"/>
      <c r="Q138" s="223" t="s">
        <v>213</v>
      </c>
      <c r="R138" s="223"/>
      <c r="S138" s="223"/>
      <c r="T138" s="223"/>
      <c r="U138" s="223"/>
      <c r="V138" s="223"/>
      <c r="W138" s="223"/>
      <c r="X138" s="312">
        <f>IF(AM132=1,95%,IF(AM132=2,75%,IF(AM132=3,65%,0%)))</f>
        <v>0</v>
      </c>
      <c r="Y138" s="312"/>
      <c r="Z138" s="312"/>
      <c r="AA138" s="312"/>
      <c r="AB138" s="312"/>
      <c r="AC138" s="312"/>
      <c r="AD138" s="312"/>
      <c r="AE138" s="26"/>
      <c r="AF138" s="223" t="s">
        <v>214</v>
      </c>
      <c r="AG138" s="223"/>
      <c r="AH138" s="223"/>
      <c r="AI138" s="223"/>
      <c r="AJ138" s="223"/>
      <c r="AK138" s="223"/>
      <c r="AL138" s="223"/>
      <c r="AM138" s="264">
        <f>IFERROR(I138*X138,0)</f>
        <v>0</v>
      </c>
      <c r="AN138" s="264"/>
      <c r="AO138" s="264"/>
      <c r="AP138" s="264"/>
      <c r="AQ138" s="264"/>
      <c r="AR138" s="264"/>
      <c r="AS138" s="264"/>
      <c r="AT138" s="38"/>
      <c r="AU138" s="89"/>
      <c r="AV138" s="89"/>
      <c r="AW138" s="89"/>
      <c r="AX138" s="89"/>
      <c r="AY138" s="89"/>
      <c r="AZ138" s="89"/>
    </row>
    <row r="139" spans="1:52" ht="3.75" customHeight="1" x14ac:dyDescent="0.4">
      <c r="A139" s="90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56"/>
      <c r="W139" s="25"/>
      <c r="X139" s="25"/>
      <c r="Y139" s="20"/>
      <c r="Z139" s="20"/>
      <c r="AA139" s="20"/>
      <c r="AB139" s="20"/>
      <c r="AC139" s="20"/>
      <c r="AD139" s="20"/>
      <c r="AE139" s="26"/>
      <c r="AF139" s="25"/>
      <c r="AG139" s="25"/>
      <c r="AH139" s="25"/>
      <c r="AI139" s="25"/>
      <c r="AJ139" s="25"/>
      <c r="AK139" s="25"/>
      <c r="AL139" s="25"/>
      <c r="AM139" s="25"/>
      <c r="AN139" s="20"/>
      <c r="AO139" s="20"/>
      <c r="AP139" s="20"/>
      <c r="AQ139" s="20"/>
      <c r="AR139" s="20"/>
      <c r="AS139" s="20"/>
      <c r="AT139" s="38"/>
      <c r="AU139" s="89"/>
      <c r="AV139" s="89"/>
      <c r="AW139" s="89"/>
      <c r="AX139" s="89"/>
      <c r="AY139" s="89"/>
      <c r="AZ139" s="89"/>
    </row>
    <row r="140" spans="1:52" ht="15" customHeight="1" x14ac:dyDescent="0.4">
      <c r="A140" s="99"/>
      <c r="B140" s="334" t="s">
        <v>126</v>
      </c>
      <c r="C140" s="334"/>
      <c r="D140" s="334"/>
      <c r="E140" s="334"/>
      <c r="F140" s="334"/>
      <c r="G140" s="334"/>
      <c r="H140" s="334"/>
      <c r="I140" s="334"/>
      <c r="J140" s="334"/>
      <c r="K140" s="334"/>
      <c r="L140" s="334"/>
      <c r="M140" s="334"/>
      <c r="N140" s="334"/>
      <c r="O140" s="334"/>
      <c r="P140" s="334"/>
      <c r="Q140" s="334"/>
      <c r="R140" s="334"/>
      <c r="S140" s="334"/>
      <c r="T140" s="334"/>
      <c r="U140" s="334"/>
      <c r="V140" s="334"/>
      <c r="W140" s="334"/>
      <c r="X140" s="334"/>
      <c r="Y140" s="334"/>
      <c r="Z140" s="334"/>
      <c r="AA140" s="334"/>
      <c r="AB140" s="334"/>
      <c r="AC140" s="334"/>
      <c r="AD140" s="334"/>
      <c r="AE140" s="334"/>
      <c r="AF140" s="334"/>
      <c r="AG140" s="334"/>
      <c r="AH140" s="334"/>
      <c r="AI140" s="334"/>
      <c r="AJ140" s="334"/>
      <c r="AK140" s="334"/>
      <c r="AL140" s="334"/>
      <c r="AM140" s="334"/>
      <c r="AN140" s="334"/>
      <c r="AO140" s="334"/>
      <c r="AP140" s="334"/>
      <c r="AQ140" s="334"/>
      <c r="AR140" s="334"/>
      <c r="AS140" s="334"/>
      <c r="AT140" s="64"/>
      <c r="AU140" s="89"/>
      <c r="AW140" s="89"/>
      <c r="AX140" s="89"/>
      <c r="AY140" s="89"/>
      <c r="AZ140" s="89"/>
    </row>
    <row r="141" spans="1:52" ht="52.5" customHeight="1" x14ac:dyDescent="0.4">
      <c r="A141" s="89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56"/>
      <c r="W141" s="25"/>
      <c r="X141" s="25"/>
      <c r="Y141" s="20"/>
      <c r="Z141" s="20"/>
      <c r="AA141" s="20"/>
      <c r="AB141" s="20"/>
      <c r="AC141" s="20"/>
      <c r="AD141" s="20"/>
      <c r="AE141" s="26"/>
      <c r="AF141" s="25"/>
      <c r="AG141" s="25"/>
      <c r="AH141" s="25"/>
      <c r="AI141" s="25"/>
      <c r="AJ141" s="25"/>
      <c r="AK141" s="25"/>
      <c r="AL141" s="25"/>
      <c r="AM141" s="25"/>
      <c r="AN141" s="20"/>
      <c r="AO141" s="20"/>
      <c r="AP141" s="20"/>
      <c r="AQ141" s="20"/>
      <c r="AR141" s="20"/>
      <c r="AS141" s="20"/>
      <c r="AT141" s="25"/>
      <c r="AU141" s="89"/>
      <c r="AV141" s="89"/>
      <c r="AW141" s="89"/>
      <c r="AX141" s="89"/>
      <c r="AY141" s="89"/>
      <c r="AZ141" s="89"/>
    </row>
    <row r="142" spans="1:52" ht="30" customHeight="1" x14ac:dyDescent="0.4">
      <c r="A142" s="197"/>
      <c r="B142" s="9" t="s">
        <v>127</v>
      </c>
      <c r="C142" s="128"/>
      <c r="D142" s="128"/>
      <c r="E142" s="128"/>
      <c r="F142" s="128"/>
      <c r="G142" s="128"/>
      <c r="H142" s="128"/>
      <c r="I142" s="128"/>
      <c r="J142" s="128"/>
      <c r="K142" s="128"/>
      <c r="L142" s="128"/>
      <c r="M142" s="128"/>
      <c r="N142" s="128"/>
      <c r="O142" s="128"/>
      <c r="P142" s="128"/>
      <c r="Q142" s="128"/>
      <c r="R142" s="128"/>
      <c r="S142" s="128"/>
      <c r="T142" s="128"/>
      <c r="U142" s="128"/>
      <c r="V142" s="128"/>
      <c r="W142" s="128"/>
      <c r="X142" s="128"/>
      <c r="Y142" s="128"/>
      <c r="Z142" s="128"/>
      <c r="AA142" s="128"/>
      <c r="AB142" s="128"/>
      <c r="AC142" s="128"/>
      <c r="AD142" s="128"/>
      <c r="AE142" s="128"/>
      <c r="AF142" s="128"/>
      <c r="AG142" s="128"/>
      <c r="AH142" s="128"/>
      <c r="AI142" s="128"/>
      <c r="AJ142" s="128"/>
      <c r="AK142" s="128"/>
      <c r="AL142" s="339"/>
      <c r="AM142" s="339"/>
      <c r="AN142" s="339"/>
      <c r="AO142" s="339"/>
      <c r="AP142" s="340"/>
      <c r="AQ142" s="340"/>
      <c r="AR142" s="340"/>
      <c r="AS142" s="340"/>
      <c r="AT142" s="128"/>
      <c r="AU142" s="89"/>
      <c r="AW142" s="89"/>
      <c r="AX142" s="89"/>
      <c r="AY142" s="89"/>
      <c r="AZ142" s="89"/>
    </row>
    <row r="143" spans="1:52" ht="22.5" customHeight="1" x14ac:dyDescent="0.4">
      <c r="A143" s="90"/>
      <c r="B143" s="333" t="s">
        <v>220</v>
      </c>
      <c r="C143" s="333"/>
      <c r="D143" s="333"/>
      <c r="E143" s="333"/>
      <c r="F143" s="333"/>
      <c r="G143" s="333"/>
      <c r="H143" s="333"/>
      <c r="I143" s="333"/>
      <c r="J143" s="333"/>
      <c r="K143" s="333"/>
      <c r="L143" s="333"/>
      <c r="M143" s="333"/>
      <c r="N143" s="333"/>
      <c r="O143" s="333"/>
      <c r="P143" s="333"/>
      <c r="Q143" s="333"/>
      <c r="R143" s="333"/>
      <c r="S143" s="333"/>
      <c r="T143" s="333"/>
      <c r="U143" s="333"/>
      <c r="V143" s="333"/>
      <c r="W143" s="333"/>
      <c r="X143" s="333"/>
      <c r="Y143" s="333"/>
      <c r="Z143" s="333"/>
      <c r="AA143" s="333"/>
      <c r="AB143" s="333"/>
      <c r="AC143" s="333"/>
      <c r="AD143" s="333"/>
      <c r="AE143" s="333"/>
      <c r="AF143" s="333"/>
      <c r="AG143" s="333"/>
      <c r="AH143" s="333"/>
      <c r="AI143" s="333"/>
      <c r="AJ143" s="333"/>
      <c r="AK143" s="333"/>
      <c r="AL143" s="333"/>
      <c r="AM143" s="333"/>
      <c r="AN143" s="333"/>
      <c r="AO143" s="333"/>
      <c r="AP143" s="333"/>
      <c r="AQ143" s="333"/>
      <c r="AR143" s="333"/>
      <c r="AS143" s="333"/>
      <c r="AT143" s="38"/>
      <c r="AU143" s="89"/>
      <c r="AV143" s="89"/>
      <c r="AW143" s="89"/>
      <c r="AX143" s="89"/>
      <c r="AY143" s="89"/>
      <c r="AZ143" s="89"/>
    </row>
    <row r="144" spans="1:52" ht="3.75" customHeight="1" x14ac:dyDescent="0.4">
      <c r="A144" s="90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0"/>
      <c r="Z144" s="20"/>
      <c r="AA144" s="20"/>
      <c r="AB144" s="20"/>
      <c r="AC144" s="20"/>
      <c r="AD144" s="20"/>
      <c r="AE144" s="26"/>
      <c r="AF144" s="25"/>
      <c r="AG144" s="25"/>
      <c r="AH144" s="25"/>
      <c r="AI144" s="25"/>
      <c r="AJ144" s="25"/>
      <c r="AK144" s="25"/>
      <c r="AL144" s="25"/>
      <c r="AM144" s="25"/>
      <c r="AN144" s="20"/>
      <c r="AO144" s="20"/>
      <c r="AP144" s="20"/>
      <c r="AQ144" s="20"/>
      <c r="AR144" s="20"/>
      <c r="AS144" s="20"/>
      <c r="AT144" s="38"/>
      <c r="AU144" s="89"/>
      <c r="AV144" s="89"/>
      <c r="AW144" s="89"/>
      <c r="AX144" s="89"/>
      <c r="AY144" s="89"/>
      <c r="AZ144" s="89"/>
    </row>
    <row r="145" spans="1:52" ht="18.75" customHeight="1" x14ac:dyDescent="0.4">
      <c r="A145" s="90"/>
      <c r="B145" s="223" t="s">
        <v>203</v>
      </c>
      <c r="C145" s="223"/>
      <c r="D145" s="223"/>
      <c r="E145" s="223"/>
      <c r="F145" s="223"/>
      <c r="G145" s="223"/>
      <c r="H145" s="223"/>
      <c r="I145" s="223"/>
      <c r="J145" s="223"/>
      <c r="K145" s="249">
        <f>'Anexo PRA'!K120</f>
        <v>0</v>
      </c>
      <c r="L145" s="249"/>
      <c r="M145" s="249"/>
      <c r="N145" s="249"/>
      <c r="O145" s="249"/>
      <c r="P145" s="249"/>
      <c r="Q145" s="249"/>
      <c r="R145" s="249"/>
      <c r="S145" s="249"/>
      <c r="T145" s="249"/>
      <c r="U145" s="249"/>
      <c r="V145" s="249"/>
      <c r="W145" s="25"/>
      <c r="X145" s="25"/>
      <c r="Y145" s="223" t="s">
        <v>204</v>
      </c>
      <c r="Z145" s="223"/>
      <c r="AA145" s="223"/>
      <c r="AB145" s="223"/>
      <c r="AC145" s="223"/>
      <c r="AD145" s="223"/>
      <c r="AE145" s="223"/>
      <c r="AF145" s="223"/>
      <c r="AG145" s="223"/>
      <c r="AH145" s="249">
        <f>'Anexo PRA'!AH120</f>
        <v>0</v>
      </c>
      <c r="AI145" s="249"/>
      <c r="AJ145" s="249"/>
      <c r="AK145" s="249"/>
      <c r="AL145" s="249"/>
      <c r="AM145" s="249"/>
      <c r="AN145" s="249"/>
      <c r="AO145" s="249"/>
      <c r="AP145" s="249"/>
      <c r="AQ145" s="249"/>
      <c r="AR145" s="249"/>
      <c r="AS145" s="249"/>
      <c r="AT145" s="38"/>
      <c r="AU145" s="89"/>
      <c r="AV145" s="89"/>
      <c r="AW145" s="89"/>
      <c r="AX145" s="89"/>
      <c r="AY145" s="89"/>
      <c r="AZ145" s="89"/>
    </row>
    <row r="146" spans="1:52" ht="3.75" customHeight="1" x14ac:dyDescent="0.4">
      <c r="A146" s="90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0"/>
      <c r="Z146" s="20"/>
      <c r="AA146" s="20"/>
      <c r="AB146" s="20"/>
      <c r="AC146" s="20"/>
      <c r="AD146" s="20"/>
      <c r="AE146" s="26"/>
      <c r="AF146" s="25"/>
      <c r="AG146" s="25"/>
      <c r="AH146" s="25"/>
      <c r="AI146" s="25"/>
      <c r="AJ146" s="25"/>
      <c r="AK146" s="25"/>
      <c r="AL146" s="25"/>
      <c r="AM146" s="25"/>
      <c r="AN146" s="20"/>
      <c r="AO146" s="20"/>
      <c r="AP146" s="20"/>
      <c r="AQ146" s="20"/>
      <c r="AR146" s="20"/>
      <c r="AS146" s="20"/>
      <c r="AT146" s="38"/>
      <c r="AU146" s="89"/>
      <c r="AV146" s="89"/>
      <c r="AW146" s="89"/>
      <c r="AX146" s="89"/>
      <c r="AY146" s="89"/>
      <c r="AZ146" s="89"/>
    </row>
    <row r="147" spans="1:52" ht="18" customHeight="1" x14ac:dyDescent="0.4">
      <c r="A147" s="90"/>
      <c r="B147" s="223" t="s">
        <v>205</v>
      </c>
      <c r="C147" s="223"/>
      <c r="D147" s="223"/>
      <c r="E147" s="223"/>
      <c r="F147" s="223"/>
      <c r="G147" s="223"/>
      <c r="H147" s="223"/>
      <c r="I147" s="249">
        <f>'Anexo PRA'!I122</f>
        <v>0</v>
      </c>
      <c r="J147" s="249"/>
      <c r="K147" s="249"/>
      <c r="L147" s="249"/>
      <c r="M147" s="249"/>
      <c r="N147" s="249"/>
      <c r="O147" s="249"/>
      <c r="P147" s="25"/>
      <c r="Q147" s="223" t="s">
        <v>206</v>
      </c>
      <c r="R147" s="223"/>
      <c r="S147" s="223"/>
      <c r="T147" s="223"/>
      <c r="U147" s="223"/>
      <c r="V147" s="223"/>
      <c r="W147" s="223"/>
      <c r="X147" s="249">
        <f>'Anexo PRA'!X122</f>
        <v>0</v>
      </c>
      <c r="Y147" s="249"/>
      <c r="Z147" s="249"/>
      <c r="AA147" s="249"/>
      <c r="AB147" s="249"/>
      <c r="AC147" s="249"/>
      <c r="AD147" s="249"/>
      <c r="AE147" s="26"/>
      <c r="AF147" s="223" t="s">
        <v>207</v>
      </c>
      <c r="AG147" s="223"/>
      <c r="AH147" s="223"/>
      <c r="AI147" s="223"/>
      <c r="AJ147" s="223"/>
      <c r="AK147" s="223"/>
      <c r="AL147" s="223"/>
      <c r="AM147" s="249">
        <f>'Anexo PRA'!AM122</f>
        <v>0</v>
      </c>
      <c r="AN147" s="249"/>
      <c r="AO147" s="249"/>
      <c r="AP147" s="249"/>
      <c r="AQ147" s="249"/>
      <c r="AR147" s="249"/>
      <c r="AS147" s="249"/>
      <c r="AT147" s="38"/>
      <c r="AU147" s="89"/>
      <c r="AV147" s="89"/>
      <c r="AW147" s="89"/>
      <c r="AX147" s="89"/>
      <c r="AY147" s="89"/>
      <c r="AZ147" s="89"/>
    </row>
    <row r="148" spans="1:52" ht="3.75" customHeight="1" x14ac:dyDescent="0.4">
      <c r="A148" s="90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0"/>
      <c r="Z148" s="20"/>
      <c r="AA148" s="20"/>
      <c r="AB148" s="20"/>
      <c r="AC148" s="20"/>
      <c r="AD148" s="20"/>
      <c r="AE148" s="26"/>
      <c r="AF148" s="25"/>
      <c r="AG148" s="25"/>
      <c r="AH148" s="25"/>
      <c r="AI148" s="25"/>
      <c r="AJ148" s="25"/>
      <c r="AK148" s="25"/>
      <c r="AL148" s="25"/>
      <c r="AM148" s="25"/>
      <c r="AN148" s="20"/>
      <c r="AO148" s="20"/>
      <c r="AP148" s="20"/>
      <c r="AQ148" s="20"/>
      <c r="AR148" s="20"/>
      <c r="AS148" s="20"/>
      <c r="AT148" s="38"/>
      <c r="AU148" s="89"/>
      <c r="AV148" s="89"/>
      <c r="AW148" s="89"/>
      <c r="AX148" s="89"/>
      <c r="AY148" s="89"/>
      <c r="AZ148" s="89"/>
    </row>
    <row r="149" spans="1:52" ht="18.75" customHeight="1" x14ac:dyDescent="0.4">
      <c r="A149" s="90"/>
      <c r="B149" s="223" t="s">
        <v>208</v>
      </c>
      <c r="C149" s="223"/>
      <c r="D149" s="223"/>
      <c r="E149" s="223"/>
      <c r="F149" s="223"/>
      <c r="G149" s="223"/>
      <c r="H149" s="223"/>
      <c r="I149" s="249">
        <f>'Anexo PRA'!I124</f>
        <v>0</v>
      </c>
      <c r="J149" s="249"/>
      <c r="K149" s="249"/>
      <c r="L149" s="249"/>
      <c r="M149" s="249"/>
      <c r="N149" s="249"/>
      <c r="O149" s="249"/>
      <c r="P149" s="25"/>
      <c r="Q149" s="223" t="s">
        <v>209</v>
      </c>
      <c r="R149" s="223"/>
      <c r="S149" s="223"/>
      <c r="T149" s="223"/>
      <c r="U149" s="223"/>
      <c r="V149" s="223"/>
      <c r="W149" s="223"/>
      <c r="X149" s="331">
        <f>'Anexo PRA'!X124</f>
        <v>0</v>
      </c>
      <c r="Y149" s="331"/>
      <c r="Z149" s="331"/>
      <c r="AA149" s="331"/>
      <c r="AB149" s="331"/>
      <c r="AC149" s="331"/>
      <c r="AD149" s="331"/>
      <c r="AE149" s="26"/>
      <c r="AF149" s="89"/>
      <c r="AG149" s="89"/>
      <c r="AH149" s="89"/>
      <c r="AI149" s="89"/>
      <c r="AJ149" s="89"/>
      <c r="AK149" s="89"/>
      <c r="AL149" s="89"/>
      <c r="AM149" s="89"/>
      <c r="AN149" s="89"/>
      <c r="AO149" s="89"/>
      <c r="AP149" s="89"/>
      <c r="AQ149" s="89"/>
      <c r="AR149" s="89"/>
      <c r="AS149" s="89"/>
      <c r="AT149" s="38"/>
      <c r="AU149" s="89"/>
      <c r="AV149" s="89"/>
      <c r="AW149" s="133" t="e">
        <f>X149/AX$279</f>
        <v>#DIV/0!</v>
      </c>
      <c r="AX149" s="89"/>
      <c r="AY149" s="89"/>
      <c r="AZ149" s="89"/>
    </row>
    <row r="150" spans="1:52" ht="3.75" customHeight="1" x14ac:dyDescent="0.4">
      <c r="A150" s="90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0"/>
      <c r="Z150" s="20"/>
      <c r="AA150" s="20"/>
      <c r="AB150" s="20"/>
      <c r="AC150" s="20"/>
      <c r="AD150" s="20"/>
      <c r="AE150" s="26"/>
      <c r="AF150" s="25"/>
      <c r="AG150" s="25"/>
      <c r="AH150" s="25"/>
      <c r="AI150" s="25"/>
      <c r="AJ150" s="25"/>
      <c r="AK150" s="25"/>
      <c r="AL150" s="25"/>
      <c r="AM150" s="25"/>
      <c r="AN150" s="20"/>
      <c r="AO150" s="20"/>
      <c r="AP150" s="20"/>
      <c r="AQ150" s="20"/>
      <c r="AR150" s="20"/>
      <c r="AS150" s="20"/>
      <c r="AT150" s="38"/>
      <c r="AU150" s="89"/>
      <c r="AV150" s="89"/>
      <c r="AW150" s="89"/>
      <c r="AX150" s="89"/>
      <c r="AY150" s="89"/>
      <c r="AZ150" s="89"/>
    </row>
    <row r="151" spans="1:52" ht="18" customHeight="1" x14ac:dyDescent="0.4">
      <c r="A151" s="90"/>
      <c r="B151" s="238" t="s">
        <v>210</v>
      </c>
      <c r="C151" s="238"/>
      <c r="D151" s="238"/>
      <c r="E151" s="238"/>
      <c r="F151" s="238"/>
      <c r="G151" s="238"/>
      <c r="H151" s="238"/>
      <c r="I151" s="238"/>
      <c r="J151" s="238"/>
      <c r="K151" s="238"/>
      <c r="L151" s="238"/>
      <c r="M151" s="238"/>
      <c r="N151" s="238"/>
      <c r="O151" s="238"/>
      <c r="P151" s="25"/>
      <c r="Q151" s="25"/>
      <c r="R151" s="25"/>
      <c r="S151" s="25"/>
      <c r="T151" s="25"/>
      <c r="U151" s="25"/>
      <c r="V151" s="25"/>
      <c r="W151" s="25"/>
      <c r="X151" s="25"/>
      <c r="Y151" s="20"/>
      <c r="Z151" s="20"/>
      <c r="AA151" s="20"/>
      <c r="AB151" s="20"/>
      <c r="AC151" s="20"/>
      <c r="AD151" s="20"/>
      <c r="AE151" s="26"/>
      <c r="AF151" s="223" t="s">
        <v>211</v>
      </c>
      <c r="AG151" s="223"/>
      <c r="AH151" s="223"/>
      <c r="AI151" s="223"/>
      <c r="AJ151" s="223"/>
      <c r="AK151" s="223"/>
      <c r="AL151" s="223"/>
      <c r="AM151" s="332" t="str" cm="1">
        <f t="array" ref="AM151">IFERROR(_xlfn.IFS(AND(I147="Não friável",X147="Bom"),3,AND(I147="Não friável",X147="Razoável"),3,AND(I147="Não friável",X147="Mau",I149="Acessível"),2,AND(I147="Não friável",X147="Mau",I149="Inacessível"),3,AND(I147="Friável",AM147="Revestido",X147="Bom",I149="Inacessível"),2,AND(I147="Friável",AM147="Revestido",X147="Bom",I149="Acessível"),1,AND(I147="Friável",AM147="Revestido",X147="Razoável"),1,AND(I147="Friável",AM147="Revestido",X147="Mau"),1,AND(I147="Friável",AM147="Não revestido"),1),"")</f>
        <v/>
      </c>
      <c r="AN151" s="332"/>
      <c r="AO151" s="332"/>
      <c r="AP151" s="332"/>
      <c r="AQ151" s="332"/>
      <c r="AR151" s="332"/>
      <c r="AS151" s="332"/>
      <c r="AT151" s="38"/>
      <c r="AU151" s="89"/>
      <c r="AV151" s="89"/>
      <c r="AW151" s="89"/>
      <c r="AX151" s="133">
        <f>IF(AM151=1,AW149,0)</f>
        <v>0</v>
      </c>
      <c r="AY151" s="133">
        <f>IF(AM151=2,AW149,0)</f>
        <v>0</v>
      </c>
      <c r="AZ151" s="133">
        <f>IF(AM151=3,AW149,0)</f>
        <v>0</v>
      </c>
    </row>
    <row r="152" spans="1:52" ht="3.75" customHeight="1" x14ac:dyDescent="0.4">
      <c r="A152" s="90"/>
      <c r="B152" s="238"/>
      <c r="C152" s="238"/>
      <c r="D152" s="238"/>
      <c r="E152" s="238"/>
      <c r="F152" s="238"/>
      <c r="G152" s="238"/>
      <c r="H152" s="238"/>
      <c r="I152" s="238"/>
      <c r="J152" s="238"/>
      <c r="K152" s="238"/>
      <c r="L152" s="238"/>
      <c r="M152" s="238"/>
      <c r="N152" s="238"/>
      <c r="O152" s="238"/>
      <c r="P152" s="25"/>
      <c r="Q152" s="25"/>
      <c r="R152" s="25"/>
      <c r="S152" s="25"/>
      <c r="T152" s="25"/>
      <c r="U152" s="25"/>
      <c r="V152" s="25"/>
      <c r="W152" s="25"/>
      <c r="X152" s="25"/>
      <c r="Y152" s="20"/>
      <c r="Z152" s="20"/>
      <c r="AA152" s="20"/>
      <c r="AB152" s="20"/>
      <c r="AC152" s="20"/>
      <c r="AD152" s="20"/>
      <c r="AE152" s="26"/>
      <c r="AF152" s="25"/>
      <c r="AG152" s="25"/>
      <c r="AH152" s="25"/>
      <c r="AI152" s="25"/>
      <c r="AJ152" s="25"/>
      <c r="AK152" s="25"/>
      <c r="AL152" s="25"/>
      <c r="AM152" s="25"/>
      <c r="AN152" s="20"/>
      <c r="AO152" s="20"/>
      <c r="AP152" s="20"/>
      <c r="AQ152" s="20"/>
      <c r="AR152" s="20"/>
      <c r="AS152" s="20"/>
      <c r="AT152" s="38"/>
      <c r="AU152" s="89"/>
      <c r="AV152" s="89"/>
      <c r="AW152" s="89"/>
      <c r="AX152" s="89"/>
      <c r="AY152" s="89"/>
      <c r="AZ152" s="89"/>
    </row>
    <row r="153" spans="1:52" ht="19.5" customHeight="1" x14ac:dyDescent="0.4">
      <c r="A153" s="90"/>
      <c r="B153" s="223" t="s">
        <v>212</v>
      </c>
      <c r="C153" s="223"/>
      <c r="D153" s="223"/>
      <c r="E153" s="223"/>
      <c r="F153" s="223"/>
      <c r="G153" s="223"/>
      <c r="H153" s="223"/>
      <c r="I153" s="264">
        <f>'Anexo PRA'!I127</f>
        <v>0</v>
      </c>
      <c r="J153" s="264"/>
      <c r="K153" s="264"/>
      <c r="L153" s="264"/>
      <c r="M153" s="264"/>
      <c r="N153" s="264"/>
      <c r="O153" s="264"/>
      <c r="P153" s="25"/>
      <c r="Q153" s="223" t="s">
        <v>213</v>
      </c>
      <c r="R153" s="223"/>
      <c r="S153" s="223"/>
      <c r="T153" s="223"/>
      <c r="U153" s="223"/>
      <c r="V153" s="223"/>
      <c r="W153" s="223"/>
      <c r="X153" s="312">
        <f>IF(AM151=1,100%,IF(AM151=2,80%,IF(AM151=3,70%,0%)))</f>
        <v>0</v>
      </c>
      <c r="Y153" s="312"/>
      <c r="Z153" s="312"/>
      <c r="AA153" s="312"/>
      <c r="AB153" s="312"/>
      <c r="AC153" s="312"/>
      <c r="AD153" s="312"/>
      <c r="AE153" s="26"/>
      <c r="AF153" s="223" t="s">
        <v>214</v>
      </c>
      <c r="AG153" s="223"/>
      <c r="AH153" s="223"/>
      <c r="AI153" s="223"/>
      <c r="AJ153" s="223"/>
      <c r="AK153" s="223"/>
      <c r="AL153" s="223"/>
      <c r="AM153" s="264">
        <f>IFERROR(I153*X153,0)</f>
        <v>0</v>
      </c>
      <c r="AN153" s="264"/>
      <c r="AO153" s="264"/>
      <c r="AP153" s="264"/>
      <c r="AQ153" s="264"/>
      <c r="AR153" s="264"/>
      <c r="AS153" s="264"/>
      <c r="AT153" s="38"/>
      <c r="AU153" s="89"/>
      <c r="AV153" s="89"/>
      <c r="AW153" s="89"/>
      <c r="AX153" s="89"/>
      <c r="AY153" s="89"/>
      <c r="AZ153" s="89"/>
    </row>
    <row r="154" spans="1:52" ht="3.75" customHeight="1" x14ac:dyDescent="0.4">
      <c r="A154" s="90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0"/>
      <c r="Z154" s="20"/>
      <c r="AA154" s="20"/>
      <c r="AB154" s="20"/>
      <c r="AC154" s="20"/>
      <c r="AD154" s="20"/>
      <c r="AE154" s="26"/>
      <c r="AF154" s="25"/>
      <c r="AG154" s="25"/>
      <c r="AH154" s="25"/>
      <c r="AI154" s="25"/>
      <c r="AJ154" s="25"/>
      <c r="AK154" s="25"/>
      <c r="AL154" s="25"/>
      <c r="AM154" s="25"/>
      <c r="AN154" s="20"/>
      <c r="AO154" s="20"/>
      <c r="AP154" s="20"/>
      <c r="AQ154" s="20"/>
      <c r="AR154" s="20"/>
      <c r="AS154" s="20"/>
      <c r="AT154" s="38"/>
      <c r="AU154" s="89"/>
      <c r="AV154" s="89"/>
      <c r="AW154" s="89"/>
      <c r="AX154" s="89"/>
      <c r="AY154" s="89"/>
      <c r="AZ154" s="89"/>
    </row>
    <row r="155" spans="1:52" ht="19.5" customHeight="1" x14ac:dyDescent="0.4">
      <c r="A155" s="90"/>
      <c r="B155" s="223" t="s">
        <v>215</v>
      </c>
      <c r="C155" s="223"/>
      <c r="D155" s="223"/>
      <c r="E155" s="223"/>
      <c r="F155" s="223"/>
      <c r="G155" s="223"/>
      <c r="H155" s="223"/>
      <c r="I155" s="264">
        <f>'Anexo PRA'!X127</f>
        <v>0</v>
      </c>
      <c r="J155" s="264"/>
      <c r="K155" s="264"/>
      <c r="L155" s="264"/>
      <c r="M155" s="264"/>
      <c r="N155" s="264"/>
      <c r="O155" s="264"/>
      <c r="P155" s="25"/>
      <c r="Q155" s="223" t="s">
        <v>213</v>
      </c>
      <c r="R155" s="223"/>
      <c r="S155" s="223"/>
      <c r="T155" s="223"/>
      <c r="U155" s="223"/>
      <c r="V155" s="223"/>
      <c r="W155" s="223"/>
      <c r="X155" s="312">
        <f>IF(AM151=1,95%,IF(AM151=2,75%,IF(AM151=3,65%,0%)))</f>
        <v>0</v>
      </c>
      <c r="Y155" s="312"/>
      <c r="Z155" s="312"/>
      <c r="AA155" s="312"/>
      <c r="AB155" s="312"/>
      <c r="AC155" s="312"/>
      <c r="AD155" s="312"/>
      <c r="AE155" s="26"/>
      <c r="AF155" s="223" t="s">
        <v>214</v>
      </c>
      <c r="AG155" s="223"/>
      <c r="AH155" s="223"/>
      <c r="AI155" s="223"/>
      <c r="AJ155" s="223"/>
      <c r="AK155" s="223"/>
      <c r="AL155" s="223"/>
      <c r="AM155" s="264">
        <f>IFERROR(I155*X155,0)</f>
        <v>0</v>
      </c>
      <c r="AN155" s="264"/>
      <c r="AO155" s="264"/>
      <c r="AP155" s="264"/>
      <c r="AQ155" s="264"/>
      <c r="AR155" s="264"/>
      <c r="AS155" s="264"/>
      <c r="AT155" s="38"/>
      <c r="AU155" s="89"/>
      <c r="AV155" s="89"/>
      <c r="AW155" s="89"/>
      <c r="AX155" s="89"/>
      <c r="AY155" s="89"/>
      <c r="AZ155" s="89"/>
    </row>
    <row r="156" spans="1:52" ht="3.75" customHeight="1" x14ac:dyDescent="0.4">
      <c r="A156" s="90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0"/>
      <c r="Z156" s="20"/>
      <c r="AA156" s="20"/>
      <c r="AB156" s="20"/>
      <c r="AC156" s="20"/>
      <c r="AD156" s="20"/>
      <c r="AE156" s="26"/>
      <c r="AF156" s="25"/>
      <c r="AG156" s="25"/>
      <c r="AH156" s="25"/>
      <c r="AI156" s="25"/>
      <c r="AJ156" s="25"/>
      <c r="AK156" s="25"/>
      <c r="AL156" s="25"/>
      <c r="AM156" s="25"/>
      <c r="AN156" s="20"/>
      <c r="AO156" s="20"/>
      <c r="AP156" s="20"/>
      <c r="AQ156" s="20"/>
      <c r="AR156" s="20"/>
      <c r="AS156" s="20"/>
      <c r="AT156" s="38"/>
      <c r="AU156" s="89"/>
      <c r="AV156" s="89"/>
      <c r="AW156" s="89"/>
      <c r="AX156" s="89"/>
      <c r="AY156" s="89"/>
      <c r="AZ156" s="89"/>
    </row>
    <row r="157" spans="1:52" ht="19.5" customHeight="1" x14ac:dyDescent="0.4">
      <c r="A157" s="90"/>
      <c r="B157" s="223" t="s">
        <v>216</v>
      </c>
      <c r="C157" s="223"/>
      <c r="D157" s="223"/>
      <c r="E157" s="223"/>
      <c r="F157" s="223"/>
      <c r="G157" s="223"/>
      <c r="H157" s="223"/>
      <c r="I157" s="264">
        <f>'Anexo PRA'!AM127</f>
        <v>0</v>
      </c>
      <c r="J157" s="264"/>
      <c r="K157" s="264"/>
      <c r="L157" s="264"/>
      <c r="M157" s="264"/>
      <c r="N157" s="264"/>
      <c r="O157" s="264"/>
      <c r="P157" s="25"/>
      <c r="Q157" s="223" t="s">
        <v>213</v>
      </c>
      <c r="R157" s="223"/>
      <c r="S157" s="223"/>
      <c r="T157" s="223"/>
      <c r="U157" s="223"/>
      <c r="V157" s="223"/>
      <c r="W157" s="223"/>
      <c r="X157" s="312">
        <f>IF(AM151=1,95%,IF(AM151=2,75%,IF(AM151=3,65%,0%)))</f>
        <v>0</v>
      </c>
      <c r="Y157" s="312"/>
      <c r="Z157" s="312"/>
      <c r="AA157" s="312"/>
      <c r="AB157" s="312"/>
      <c r="AC157" s="312"/>
      <c r="AD157" s="312"/>
      <c r="AE157" s="26"/>
      <c r="AF157" s="223" t="s">
        <v>214</v>
      </c>
      <c r="AG157" s="223"/>
      <c r="AH157" s="223"/>
      <c r="AI157" s="223"/>
      <c r="AJ157" s="223"/>
      <c r="AK157" s="223"/>
      <c r="AL157" s="223"/>
      <c r="AM157" s="264">
        <f>IFERROR(I157*X157,0)</f>
        <v>0</v>
      </c>
      <c r="AN157" s="264"/>
      <c r="AO157" s="264"/>
      <c r="AP157" s="264"/>
      <c r="AQ157" s="264"/>
      <c r="AR157" s="264"/>
      <c r="AS157" s="264"/>
      <c r="AT157" s="38"/>
      <c r="AU157" s="89"/>
      <c r="AV157" s="89"/>
      <c r="AW157" s="89"/>
      <c r="AX157" s="89"/>
      <c r="AY157" s="89"/>
      <c r="AZ157" s="89"/>
    </row>
    <row r="158" spans="1:52" ht="4.5" customHeight="1" x14ac:dyDescent="0.4">
      <c r="A158" s="90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56"/>
      <c r="W158" s="25"/>
      <c r="X158" s="25"/>
      <c r="Y158" s="20"/>
      <c r="Z158" s="20"/>
      <c r="AA158" s="20"/>
      <c r="AB158" s="20"/>
      <c r="AC158" s="20"/>
      <c r="AD158" s="20"/>
      <c r="AE158" s="26"/>
      <c r="AF158" s="25"/>
      <c r="AG158" s="25"/>
      <c r="AH158" s="25"/>
      <c r="AI158" s="25"/>
      <c r="AJ158" s="25"/>
      <c r="AK158" s="25"/>
      <c r="AL158" s="25"/>
      <c r="AM158" s="25"/>
      <c r="AN158" s="20"/>
      <c r="AO158" s="20"/>
      <c r="AP158" s="20"/>
      <c r="AQ158" s="20"/>
      <c r="AR158" s="20"/>
      <c r="AS158" s="20"/>
      <c r="AT158" s="38"/>
      <c r="AU158" s="89"/>
      <c r="AV158" s="89"/>
      <c r="AW158" s="89"/>
      <c r="AX158" s="89"/>
      <c r="AY158" s="89"/>
      <c r="AZ158" s="89"/>
    </row>
    <row r="159" spans="1:52" ht="22.5" customHeight="1" x14ac:dyDescent="0.4">
      <c r="A159" s="90"/>
      <c r="B159" s="333" t="s">
        <v>221</v>
      </c>
      <c r="C159" s="333"/>
      <c r="D159" s="333"/>
      <c r="E159" s="333"/>
      <c r="F159" s="333"/>
      <c r="G159" s="333"/>
      <c r="H159" s="333"/>
      <c r="I159" s="333"/>
      <c r="J159" s="333"/>
      <c r="K159" s="333"/>
      <c r="L159" s="333"/>
      <c r="M159" s="333"/>
      <c r="N159" s="333"/>
      <c r="O159" s="333"/>
      <c r="P159" s="333"/>
      <c r="Q159" s="333"/>
      <c r="R159" s="333"/>
      <c r="S159" s="333"/>
      <c r="T159" s="333"/>
      <c r="U159" s="333"/>
      <c r="V159" s="333"/>
      <c r="W159" s="333"/>
      <c r="X159" s="333"/>
      <c r="Y159" s="333"/>
      <c r="Z159" s="333"/>
      <c r="AA159" s="333"/>
      <c r="AB159" s="333"/>
      <c r="AC159" s="333"/>
      <c r="AD159" s="333"/>
      <c r="AE159" s="333"/>
      <c r="AF159" s="333"/>
      <c r="AG159" s="333"/>
      <c r="AH159" s="333"/>
      <c r="AI159" s="333"/>
      <c r="AJ159" s="333"/>
      <c r="AK159" s="333"/>
      <c r="AL159" s="333"/>
      <c r="AM159" s="333"/>
      <c r="AN159" s="333"/>
      <c r="AO159" s="333"/>
      <c r="AP159" s="333"/>
      <c r="AQ159" s="333"/>
      <c r="AR159" s="333"/>
      <c r="AS159" s="333"/>
      <c r="AT159" s="38"/>
      <c r="AU159" s="89"/>
      <c r="AV159" s="89"/>
      <c r="AW159" s="89"/>
      <c r="AX159" s="89"/>
      <c r="AY159" s="89"/>
      <c r="AZ159" s="89"/>
    </row>
    <row r="160" spans="1:52" ht="3.75" customHeight="1" x14ac:dyDescent="0.4">
      <c r="A160" s="90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0"/>
      <c r="Z160" s="20"/>
      <c r="AA160" s="20"/>
      <c r="AB160" s="20"/>
      <c r="AC160" s="20"/>
      <c r="AD160" s="20"/>
      <c r="AE160" s="26"/>
      <c r="AF160" s="25"/>
      <c r="AG160" s="25"/>
      <c r="AH160" s="25"/>
      <c r="AI160" s="25"/>
      <c r="AJ160" s="25"/>
      <c r="AK160" s="25"/>
      <c r="AL160" s="25"/>
      <c r="AM160" s="25"/>
      <c r="AN160" s="20"/>
      <c r="AO160" s="20"/>
      <c r="AP160" s="20"/>
      <c r="AQ160" s="20"/>
      <c r="AR160" s="20"/>
      <c r="AS160" s="20"/>
      <c r="AT160" s="38"/>
      <c r="AU160" s="89"/>
      <c r="AV160" s="89"/>
      <c r="AW160" s="89"/>
      <c r="AX160" s="89"/>
      <c r="AY160" s="89"/>
      <c r="AZ160" s="89"/>
    </row>
    <row r="161" spans="1:52" ht="18.75" customHeight="1" x14ac:dyDescent="0.4">
      <c r="A161" s="90"/>
      <c r="B161" s="223" t="s">
        <v>203</v>
      </c>
      <c r="C161" s="223"/>
      <c r="D161" s="223"/>
      <c r="E161" s="223"/>
      <c r="F161" s="223"/>
      <c r="G161" s="223"/>
      <c r="H161" s="223"/>
      <c r="I161" s="223"/>
      <c r="J161" s="223"/>
      <c r="K161" s="249">
        <f>'Anexo PRA'!K136</f>
        <v>0</v>
      </c>
      <c r="L161" s="249"/>
      <c r="M161" s="249"/>
      <c r="N161" s="249"/>
      <c r="O161" s="249"/>
      <c r="P161" s="249"/>
      <c r="Q161" s="249"/>
      <c r="R161" s="249"/>
      <c r="S161" s="249"/>
      <c r="T161" s="249"/>
      <c r="U161" s="249"/>
      <c r="V161" s="249"/>
      <c r="W161" s="25"/>
      <c r="X161" s="25"/>
      <c r="Y161" s="223" t="s">
        <v>204</v>
      </c>
      <c r="Z161" s="223"/>
      <c r="AA161" s="223"/>
      <c r="AB161" s="223"/>
      <c r="AC161" s="223"/>
      <c r="AD161" s="223"/>
      <c r="AE161" s="223"/>
      <c r="AF161" s="223"/>
      <c r="AG161" s="223"/>
      <c r="AH161" s="249">
        <f>'Anexo PRA'!AH136</f>
        <v>0</v>
      </c>
      <c r="AI161" s="249"/>
      <c r="AJ161" s="249"/>
      <c r="AK161" s="249"/>
      <c r="AL161" s="249"/>
      <c r="AM161" s="249"/>
      <c r="AN161" s="249"/>
      <c r="AO161" s="249"/>
      <c r="AP161" s="249"/>
      <c r="AQ161" s="249"/>
      <c r="AR161" s="249"/>
      <c r="AS161" s="249"/>
      <c r="AT161" s="38"/>
      <c r="AU161" s="89"/>
      <c r="AV161" s="89"/>
      <c r="AW161" s="89"/>
      <c r="AX161" s="89"/>
      <c r="AY161" s="89"/>
      <c r="AZ161" s="89"/>
    </row>
    <row r="162" spans="1:52" ht="3.75" customHeight="1" x14ac:dyDescent="0.4">
      <c r="A162" s="90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0"/>
      <c r="Z162" s="20"/>
      <c r="AA162" s="20"/>
      <c r="AB162" s="20"/>
      <c r="AC162" s="20"/>
      <c r="AD162" s="20"/>
      <c r="AE162" s="26"/>
      <c r="AF162" s="25"/>
      <c r="AG162" s="25"/>
      <c r="AH162" s="25"/>
      <c r="AI162" s="25"/>
      <c r="AJ162" s="25"/>
      <c r="AK162" s="25"/>
      <c r="AL162" s="25"/>
      <c r="AM162" s="25"/>
      <c r="AN162" s="20"/>
      <c r="AO162" s="20"/>
      <c r="AP162" s="20"/>
      <c r="AQ162" s="20"/>
      <c r="AR162" s="20"/>
      <c r="AS162" s="20"/>
      <c r="AT162" s="38"/>
      <c r="AU162" s="89"/>
      <c r="AV162" s="89"/>
      <c r="AW162" s="89"/>
      <c r="AX162" s="89"/>
      <c r="AY162" s="89"/>
      <c r="AZ162" s="89"/>
    </row>
    <row r="163" spans="1:52" ht="18" customHeight="1" x14ac:dyDescent="0.4">
      <c r="A163" s="90"/>
      <c r="B163" s="223" t="s">
        <v>205</v>
      </c>
      <c r="C163" s="223"/>
      <c r="D163" s="223"/>
      <c r="E163" s="223"/>
      <c r="F163" s="223"/>
      <c r="G163" s="223"/>
      <c r="H163" s="223"/>
      <c r="I163" s="249">
        <f>'Anexo PRA'!I138</f>
        <v>0</v>
      </c>
      <c r="J163" s="249"/>
      <c r="K163" s="249"/>
      <c r="L163" s="249"/>
      <c r="M163" s="249"/>
      <c r="N163" s="249"/>
      <c r="O163" s="249"/>
      <c r="P163" s="25"/>
      <c r="Q163" s="223" t="s">
        <v>206</v>
      </c>
      <c r="R163" s="223"/>
      <c r="S163" s="223"/>
      <c r="T163" s="223"/>
      <c r="U163" s="223"/>
      <c r="V163" s="223"/>
      <c r="W163" s="223"/>
      <c r="X163" s="249">
        <f>'Anexo PRA'!X138</f>
        <v>0</v>
      </c>
      <c r="Y163" s="249"/>
      <c r="Z163" s="249"/>
      <c r="AA163" s="249"/>
      <c r="AB163" s="249"/>
      <c r="AC163" s="249"/>
      <c r="AD163" s="249"/>
      <c r="AE163" s="26"/>
      <c r="AF163" s="223" t="s">
        <v>207</v>
      </c>
      <c r="AG163" s="223"/>
      <c r="AH163" s="223"/>
      <c r="AI163" s="223"/>
      <c r="AJ163" s="223"/>
      <c r="AK163" s="223"/>
      <c r="AL163" s="223"/>
      <c r="AM163" s="249">
        <f>'Anexo PRA'!AM138</f>
        <v>0</v>
      </c>
      <c r="AN163" s="249"/>
      <c r="AO163" s="249"/>
      <c r="AP163" s="249"/>
      <c r="AQ163" s="249"/>
      <c r="AR163" s="249"/>
      <c r="AS163" s="249"/>
      <c r="AT163" s="38"/>
      <c r="AU163" s="89"/>
      <c r="AV163" s="89"/>
      <c r="AW163" s="89"/>
      <c r="AX163" s="89"/>
      <c r="AY163" s="89"/>
      <c r="AZ163" s="89"/>
    </row>
    <row r="164" spans="1:52" ht="3.75" customHeight="1" x14ac:dyDescent="0.4">
      <c r="A164" s="90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0"/>
      <c r="Z164" s="20"/>
      <c r="AA164" s="20"/>
      <c r="AB164" s="20"/>
      <c r="AC164" s="20"/>
      <c r="AD164" s="20"/>
      <c r="AE164" s="26"/>
      <c r="AF164" s="25"/>
      <c r="AG164" s="25"/>
      <c r="AH164" s="25"/>
      <c r="AI164" s="25"/>
      <c r="AJ164" s="25"/>
      <c r="AK164" s="25"/>
      <c r="AL164" s="25"/>
      <c r="AM164" s="25"/>
      <c r="AN164" s="20"/>
      <c r="AO164" s="20"/>
      <c r="AP164" s="20"/>
      <c r="AQ164" s="20"/>
      <c r="AR164" s="20"/>
      <c r="AS164" s="20"/>
      <c r="AT164" s="38"/>
      <c r="AU164" s="89"/>
      <c r="AV164" s="89"/>
      <c r="AW164" s="89"/>
      <c r="AX164" s="89"/>
      <c r="AY164" s="89"/>
      <c r="AZ164" s="89"/>
    </row>
    <row r="165" spans="1:52" ht="18.75" customHeight="1" x14ac:dyDescent="0.4">
      <c r="A165" s="90"/>
      <c r="B165" s="223" t="s">
        <v>208</v>
      </c>
      <c r="C165" s="223"/>
      <c r="D165" s="223"/>
      <c r="E165" s="223"/>
      <c r="F165" s="223"/>
      <c r="G165" s="223"/>
      <c r="H165" s="223"/>
      <c r="I165" s="249">
        <f>'Anexo PRA'!I140</f>
        <v>0</v>
      </c>
      <c r="J165" s="249"/>
      <c r="K165" s="249"/>
      <c r="L165" s="249"/>
      <c r="M165" s="249"/>
      <c r="N165" s="249"/>
      <c r="O165" s="249"/>
      <c r="P165" s="25"/>
      <c r="Q165" s="223" t="s">
        <v>209</v>
      </c>
      <c r="R165" s="223"/>
      <c r="S165" s="223"/>
      <c r="T165" s="223"/>
      <c r="U165" s="223"/>
      <c r="V165" s="223"/>
      <c r="W165" s="223"/>
      <c r="X165" s="331">
        <f>'Anexo PRA'!X140</f>
        <v>0</v>
      </c>
      <c r="Y165" s="331"/>
      <c r="Z165" s="331"/>
      <c r="AA165" s="331"/>
      <c r="AB165" s="331"/>
      <c r="AC165" s="331"/>
      <c r="AD165" s="331"/>
      <c r="AE165" s="26"/>
      <c r="AF165" s="89"/>
      <c r="AG165" s="89"/>
      <c r="AH165" s="89"/>
      <c r="AI165" s="89"/>
      <c r="AJ165" s="89"/>
      <c r="AK165" s="89"/>
      <c r="AL165" s="89"/>
      <c r="AM165" s="89"/>
      <c r="AN165" s="89"/>
      <c r="AO165" s="89"/>
      <c r="AP165" s="89"/>
      <c r="AQ165" s="89"/>
      <c r="AR165" s="89"/>
      <c r="AS165" s="89"/>
      <c r="AT165" s="38"/>
      <c r="AU165" s="89"/>
      <c r="AV165" s="89"/>
      <c r="AW165" s="133" t="e">
        <f>X165/AX$279</f>
        <v>#DIV/0!</v>
      </c>
      <c r="AX165" s="89"/>
      <c r="AY165" s="89"/>
      <c r="AZ165" s="89"/>
    </row>
    <row r="166" spans="1:52" ht="3.75" customHeight="1" x14ac:dyDescent="0.4">
      <c r="A166" s="90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0"/>
      <c r="Z166" s="20"/>
      <c r="AA166" s="20"/>
      <c r="AB166" s="20"/>
      <c r="AC166" s="20"/>
      <c r="AD166" s="20"/>
      <c r="AE166" s="26"/>
      <c r="AF166" s="25"/>
      <c r="AG166" s="25"/>
      <c r="AH166" s="25"/>
      <c r="AI166" s="25"/>
      <c r="AJ166" s="25"/>
      <c r="AK166" s="25"/>
      <c r="AL166" s="25"/>
      <c r="AM166" s="25"/>
      <c r="AN166" s="20"/>
      <c r="AO166" s="20"/>
      <c r="AP166" s="20"/>
      <c r="AQ166" s="20"/>
      <c r="AR166" s="20"/>
      <c r="AS166" s="20"/>
      <c r="AT166" s="38"/>
      <c r="AU166" s="89"/>
      <c r="AV166" s="89"/>
      <c r="AW166" s="89"/>
      <c r="AX166" s="89"/>
      <c r="AY166" s="89"/>
      <c r="AZ166" s="89"/>
    </row>
    <row r="167" spans="1:52" ht="18" customHeight="1" x14ac:dyDescent="0.4">
      <c r="A167" s="90"/>
      <c r="B167" s="238" t="s">
        <v>210</v>
      </c>
      <c r="C167" s="238"/>
      <c r="D167" s="238"/>
      <c r="E167" s="238"/>
      <c r="F167" s="238"/>
      <c r="G167" s="238"/>
      <c r="H167" s="238"/>
      <c r="I167" s="238"/>
      <c r="J167" s="238"/>
      <c r="K167" s="238"/>
      <c r="L167" s="238"/>
      <c r="M167" s="238"/>
      <c r="N167" s="238"/>
      <c r="O167" s="238"/>
      <c r="P167" s="25"/>
      <c r="Q167" s="25"/>
      <c r="R167" s="25"/>
      <c r="S167" s="25"/>
      <c r="T167" s="25"/>
      <c r="U167" s="25"/>
      <c r="V167" s="25"/>
      <c r="W167" s="25"/>
      <c r="X167" s="25"/>
      <c r="Y167" s="20"/>
      <c r="Z167" s="20"/>
      <c r="AA167" s="20"/>
      <c r="AB167" s="20"/>
      <c r="AC167" s="20"/>
      <c r="AD167" s="20"/>
      <c r="AE167" s="26"/>
      <c r="AF167" s="223" t="s">
        <v>211</v>
      </c>
      <c r="AG167" s="223"/>
      <c r="AH167" s="223"/>
      <c r="AI167" s="223"/>
      <c r="AJ167" s="223"/>
      <c r="AK167" s="223"/>
      <c r="AL167" s="223"/>
      <c r="AM167" s="332" t="str" cm="1">
        <f t="array" ref="AM167">IFERROR(_xlfn.IFS(AND(I163="Não friável",X163="Bom"),3,AND(I163="Não friável",X163="Razoável"),3,AND(I163="Não friável",X163="Mau",I165="Acessível"),2,AND(I163="Não friável",X163="Mau",I165="Inacessível"),3,AND(I163="Friável",AM163="Revestido",X163="Bom",I165="Inacessível"),2,AND(I163="Friável",AM163="Revestido",X163="Bom",I165="Acessível"),1,AND(I163="Friável",AM163="Revestido",X163="Razoável"),1,AND(I163="Friável",AM163="Revestido",X163="Mau"),1,AND(I163="Friável",AM163="Não revestido"),1),"")</f>
        <v/>
      </c>
      <c r="AN167" s="332"/>
      <c r="AO167" s="332"/>
      <c r="AP167" s="332"/>
      <c r="AQ167" s="332"/>
      <c r="AR167" s="332"/>
      <c r="AS167" s="332"/>
      <c r="AT167" s="38"/>
      <c r="AU167" s="89"/>
      <c r="AV167" s="89"/>
      <c r="AW167" s="89"/>
      <c r="AX167" s="133">
        <f>IF(AM167=1,AW165,0)</f>
        <v>0</v>
      </c>
      <c r="AY167" s="133">
        <f>IF(AM167=2,AW165,0)</f>
        <v>0</v>
      </c>
      <c r="AZ167" s="133">
        <f>IF(AM167=3,AW165,0)</f>
        <v>0</v>
      </c>
    </row>
    <row r="168" spans="1:52" ht="3.75" customHeight="1" x14ac:dyDescent="0.4">
      <c r="A168" s="90"/>
      <c r="B168" s="238"/>
      <c r="C168" s="238"/>
      <c r="D168" s="238"/>
      <c r="E168" s="238"/>
      <c r="F168" s="238"/>
      <c r="G168" s="238"/>
      <c r="H168" s="238"/>
      <c r="I168" s="238"/>
      <c r="J168" s="238"/>
      <c r="K168" s="238"/>
      <c r="L168" s="238"/>
      <c r="M168" s="238"/>
      <c r="N168" s="238"/>
      <c r="O168" s="238"/>
      <c r="P168" s="25"/>
      <c r="Q168" s="25"/>
      <c r="R168" s="25"/>
      <c r="S168" s="25"/>
      <c r="T168" s="25"/>
      <c r="U168" s="25"/>
      <c r="V168" s="25"/>
      <c r="W168" s="25"/>
      <c r="X168" s="25"/>
      <c r="Y168" s="20"/>
      <c r="Z168" s="20"/>
      <c r="AA168" s="20"/>
      <c r="AB168" s="20"/>
      <c r="AC168" s="20"/>
      <c r="AD168" s="20"/>
      <c r="AE168" s="26"/>
      <c r="AF168" s="25"/>
      <c r="AG168" s="25"/>
      <c r="AH168" s="25"/>
      <c r="AI168" s="25"/>
      <c r="AJ168" s="25"/>
      <c r="AK168" s="25"/>
      <c r="AL168" s="25"/>
      <c r="AM168" s="25"/>
      <c r="AN168" s="20"/>
      <c r="AO168" s="20"/>
      <c r="AP168" s="20"/>
      <c r="AQ168" s="20"/>
      <c r="AR168" s="20"/>
      <c r="AS168" s="20"/>
      <c r="AT168" s="38"/>
      <c r="AU168" s="89"/>
      <c r="AV168" s="89"/>
      <c r="AW168" s="89"/>
      <c r="AX168" s="89"/>
      <c r="AY168" s="89"/>
      <c r="AZ168" s="89"/>
    </row>
    <row r="169" spans="1:52" ht="19.5" customHeight="1" x14ac:dyDescent="0.4">
      <c r="A169" s="90"/>
      <c r="B169" s="223" t="s">
        <v>212</v>
      </c>
      <c r="C169" s="223"/>
      <c r="D169" s="223"/>
      <c r="E169" s="223"/>
      <c r="F169" s="223"/>
      <c r="G169" s="223"/>
      <c r="H169" s="223"/>
      <c r="I169" s="264">
        <f>'Anexo PRA'!I143</f>
        <v>0</v>
      </c>
      <c r="J169" s="264"/>
      <c r="K169" s="264"/>
      <c r="L169" s="264"/>
      <c r="M169" s="264"/>
      <c r="N169" s="264"/>
      <c r="O169" s="264"/>
      <c r="P169" s="25"/>
      <c r="Q169" s="223" t="s">
        <v>213</v>
      </c>
      <c r="R169" s="223"/>
      <c r="S169" s="223"/>
      <c r="T169" s="223"/>
      <c r="U169" s="223"/>
      <c r="V169" s="223"/>
      <c r="W169" s="223"/>
      <c r="X169" s="312">
        <f>IF(AM167=1,100%,IF(AM167=2,80%,IF(AM167=3,70%,0%)))</f>
        <v>0</v>
      </c>
      <c r="Y169" s="312"/>
      <c r="Z169" s="312"/>
      <c r="AA169" s="312"/>
      <c r="AB169" s="312"/>
      <c r="AC169" s="312"/>
      <c r="AD169" s="312"/>
      <c r="AE169" s="26"/>
      <c r="AF169" s="223" t="s">
        <v>214</v>
      </c>
      <c r="AG169" s="223"/>
      <c r="AH169" s="223"/>
      <c r="AI169" s="223"/>
      <c r="AJ169" s="223"/>
      <c r="AK169" s="223"/>
      <c r="AL169" s="223"/>
      <c r="AM169" s="264">
        <f>IFERROR(I169*X169,0)</f>
        <v>0</v>
      </c>
      <c r="AN169" s="264"/>
      <c r="AO169" s="264"/>
      <c r="AP169" s="264"/>
      <c r="AQ169" s="264"/>
      <c r="AR169" s="264"/>
      <c r="AS169" s="264"/>
      <c r="AT169" s="38"/>
      <c r="AU169" s="89"/>
      <c r="AV169" s="89"/>
      <c r="AW169" s="89"/>
      <c r="AX169" s="89"/>
      <c r="AY169" s="89"/>
      <c r="AZ169" s="89"/>
    </row>
    <row r="170" spans="1:52" ht="3.75" customHeight="1" x14ac:dyDescent="0.4">
      <c r="A170" s="90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0"/>
      <c r="Z170" s="20"/>
      <c r="AA170" s="20"/>
      <c r="AB170" s="20"/>
      <c r="AC170" s="20"/>
      <c r="AD170" s="20"/>
      <c r="AE170" s="26"/>
      <c r="AF170" s="25"/>
      <c r="AG170" s="25"/>
      <c r="AH170" s="25"/>
      <c r="AI170" s="25"/>
      <c r="AJ170" s="25"/>
      <c r="AK170" s="25"/>
      <c r="AL170" s="25"/>
      <c r="AM170" s="25"/>
      <c r="AN170" s="20"/>
      <c r="AO170" s="20"/>
      <c r="AP170" s="20"/>
      <c r="AQ170" s="20"/>
      <c r="AR170" s="20"/>
      <c r="AS170" s="20"/>
      <c r="AT170" s="38"/>
      <c r="AU170" s="89"/>
      <c r="AV170" s="89"/>
      <c r="AW170" s="89"/>
      <c r="AX170" s="89"/>
      <c r="AY170" s="89"/>
      <c r="AZ170" s="89"/>
    </row>
    <row r="171" spans="1:52" ht="19.5" customHeight="1" x14ac:dyDescent="0.4">
      <c r="A171" s="90"/>
      <c r="B171" s="223" t="s">
        <v>215</v>
      </c>
      <c r="C171" s="223"/>
      <c r="D171" s="223"/>
      <c r="E171" s="223"/>
      <c r="F171" s="223"/>
      <c r="G171" s="223"/>
      <c r="H171" s="223"/>
      <c r="I171" s="264">
        <f>'Anexo PRA'!X143</f>
        <v>0</v>
      </c>
      <c r="J171" s="264"/>
      <c r="K171" s="264"/>
      <c r="L171" s="264"/>
      <c r="M171" s="264"/>
      <c r="N171" s="264"/>
      <c r="O171" s="264"/>
      <c r="P171" s="25"/>
      <c r="Q171" s="223" t="s">
        <v>213</v>
      </c>
      <c r="R171" s="223"/>
      <c r="S171" s="223"/>
      <c r="T171" s="223"/>
      <c r="U171" s="223"/>
      <c r="V171" s="223"/>
      <c r="W171" s="223"/>
      <c r="X171" s="312">
        <f>IF(AM167=1,95%,IF(AM167=2,75%,IF(AM167=3,65%,0%)))</f>
        <v>0</v>
      </c>
      <c r="Y171" s="312"/>
      <c r="Z171" s="312"/>
      <c r="AA171" s="312"/>
      <c r="AB171" s="312"/>
      <c r="AC171" s="312"/>
      <c r="AD171" s="312"/>
      <c r="AE171" s="26"/>
      <c r="AF171" s="223" t="s">
        <v>214</v>
      </c>
      <c r="AG171" s="223"/>
      <c r="AH171" s="223"/>
      <c r="AI171" s="223"/>
      <c r="AJ171" s="223"/>
      <c r="AK171" s="223"/>
      <c r="AL171" s="223"/>
      <c r="AM171" s="264">
        <f>IFERROR(I171*X171,0)</f>
        <v>0</v>
      </c>
      <c r="AN171" s="264"/>
      <c r="AO171" s="264"/>
      <c r="AP171" s="264"/>
      <c r="AQ171" s="264"/>
      <c r="AR171" s="264"/>
      <c r="AS171" s="264"/>
      <c r="AT171" s="38"/>
      <c r="AU171" s="89"/>
      <c r="AV171" s="89"/>
      <c r="AW171" s="89"/>
      <c r="AX171" s="89"/>
      <c r="AY171" s="89"/>
      <c r="AZ171" s="89"/>
    </row>
    <row r="172" spans="1:52" ht="3.75" customHeight="1" x14ac:dyDescent="0.4">
      <c r="A172" s="90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0"/>
      <c r="Z172" s="20"/>
      <c r="AA172" s="20"/>
      <c r="AB172" s="20"/>
      <c r="AC172" s="20"/>
      <c r="AD172" s="20"/>
      <c r="AE172" s="26"/>
      <c r="AF172" s="25"/>
      <c r="AG172" s="25"/>
      <c r="AH172" s="25"/>
      <c r="AI172" s="25"/>
      <c r="AJ172" s="25"/>
      <c r="AK172" s="25"/>
      <c r="AL172" s="25"/>
      <c r="AM172" s="25"/>
      <c r="AN172" s="20"/>
      <c r="AO172" s="20"/>
      <c r="AP172" s="20"/>
      <c r="AQ172" s="20"/>
      <c r="AR172" s="20"/>
      <c r="AS172" s="20"/>
      <c r="AT172" s="38"/>
      <c r="AU172" s="89"/>
      <c r="AV172" s="89"/>
      <c r="AW172" s="89"/>
      <c r="AX172" s="89"/>
      <c r="AY172" s="89"/>
      <c r="AZ172" s="89"/>
    </row>
    <row r="173" spans="1:52" ht="19.5" customHeight="1" x14ac:dyDescent="0.4">
      <c r="A173" s="90"/>
      <c r="B173" s="223" t="s">
        <v>216</v>
      </c>
      <c r="C173" s="223"/>
      <c r="D173" s="223"/>
      <c r="E173" s="223"/>
      <c r="F173" s="223"/>
      <c r="G173" s="223"/>
      <c r="H173" s="223"/>
      <c r="I173" s="264">
        <f>'Anexo PRA'!AM143</f>
        <v>0</v>
      </c>
      <c r="J173" s="264"/>
      <c r="K173" s="264"/>
      <c r="L173" s="264"/>
      <c r="M173" s="264"/>
      <c r="N173" s="264"/>
      <c r="O173" s="264"/>
      <c r="P173" s="25"/>
      <c r="Q173" s="223" t="s">
        <v>213</v>
      </c>
      <c r="R173" s="223"/>
      <c r="S173" s="223"/>
      <c r="T173" s="223"/>
      <c r="U173" s="223"/>
      <c r="V173" s="223"/>
      <c r="W173" s="223"/>
      <c r="X173" s="312">
        <f>IF(AM167=1,95%,IF(AM167=2,75%,IF(AM167=3,65%,0%)))</f>
        <v>0</v>
      </c>
      <c r="Y173" s="312"/>
      <c r="Z173" s="312"/>
      <c r="AA173" s="312"/>
      <c r="AB173" s="312"/>
      <c r="AC173" s="312"/>
      <c r="AD173" s="312"/>
      <c r="AE173" s="26"/>
      <c r="AF173" s="223" t="s">
        <v>214</v>
      </c>
      <c r="AG173" s="223"/>
      <c r="AH173" s="223"/>
      <c r="AI173" s="223"/>
      <c r="AJ173" s="223"/>
      <c r="AK173" s="223"/>
      <c r="AL173" s="223"/>
      <c r="AM173" s="264">
        <f>IFERROR(I173*X173,0)</f>
        <v>0</v>
      </c>
      <c r="AN173" s="264"/>
      <c r="AO173" s="264"/>
      <c r="AP173" s="264"/>
      <c r="AQ173" s="264"/>
      <c r="AR173" s="264"/>
      <c r="AS173" s="264"/>
      <c r="AT173" s="38"/>
      <c r="AU173" s="89"/>
      <c r="AV173" s="89"/>
      <c r="AW173" s="89"/>
      <c r="AX173" s="89"/>
      <c r="AY173" s="89"/>
      <c r="AZ173" s="89"/>
    </row>
    <row r="174" spans="1:52" ht="3.75" customHeight="1" x14ac:dyDescent="0.4">
      <c r="A174" s="90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56"/>
      <c r="W174" s="25"/>
      <c r="X174" s="25"/>
      <c r="Y174" s="20"/>
      <c r="Z174" s="20"/>
      <c r="AA174" s="20"/>
      <c r="AB174" s="20"/>
      <c r="AC174" s="20"/>
      <c r="AD174" s="20"/>
      <c r="AE174" s="26"/>
      <c r="AF174" s="25"/>
      <c r="AG174" s="25"/>
      <c r="AH174" s="25"/>
      <c r="AI174" s="25"/>
      <c r="AJ174" s="25"/>
      <c r="AK174" s="25"/>
      <c r="AL174" s="25"/>
      <c r="AM174" s="25"/>
      <c r="AN174" s="20"/>
      <c r="AO174" s="20"/>
      <c r="AP174" s="20"/>
      <c r="AQ174" s="20"/>
      <c r="AR174" s="20"/>
      <c r="AS174" s="20"/>
      <c r="AT174" s="38"/>
      <c r="AU174" s="89"/>
      <c r="AV174" s="89"/>
      <c r="AW174" s="89"/>
      <c r="AX174" s="89"/>
      <c r="AY174" s="89"/>
      <c r="AZ174" s="89"/>
    </row>
    <row r="175" spans="1:52" ht="22.5" customHeight="1" x14ac:dyDescent="0.4">
      <c r="A175" s="90"/>
      <c r="B175" s="333" t="s">
        <v>222</v>
      </c>
      <c r="C175" s="333"/>
      <c r="D175" s="333"/>
      <c r="E175" s="333"/>
      <c r="F175" s="333"/>
      <c r="G175" s="333"/>
      <c r="H175" s="333"/>
      <c r="I175" s="333"/>
      <c r="J175" s="333"/>
      <c r="K175" s="333"/>
      <c r="L175" s="333"/>
      <c r="M175" s="333"/>
      <c r="N175" s="333"/>
      <c r="O175" s="333"/>
      <c r="P175" s="333"/>
      <c r="Q175" s="333"/>
      <c r="R175" s="333"/>
      <c r="S175" s="333"/>
      <c r="T175" s="333"/>
      <c r="U175" s="333"/>
      <c r="V175" s="333"/>
      <c r="W175" s="333"/>
      <c r="X175" s="333"/>
      <c r="Y175" s="333"/>
      <c r="Z175" s="333"/>
      <c r="AA175" s="333"/>
      <c r="AB175" s="333"/>
      <c r="AC175" s="333"/>
      <c r="AD175" s="333"/>
      <c r="AE175" s="333"/>
      <c r="AF175" s="333"/>
      <c r="AG175" s="333"/>
      <c r="AH175" s="333"/>
      <c r="AI175" s="333"/>
      <c r="AJ175" s="333"/>
      <c r="AK175" s="333"/>
      <c r="AL175" s="333"/>
      <c r="AM175" s="333"/>
      <c r="AN175" s="333"/>
      <c r="AO175" s="333"/>
      <c r="AP175" s="333"/>
      <c r="AQ175" s="333"/>
      <c r="AR175" s="333"/>
      <c r="AS175" s="333"/>
      <c r="AT175" s="38"/>
      <c r="AU175" s="89"/>
      <c r="AV175" s="89"/>
      <c r="AW175" s="89"/>
      <c r="AX175" s="89"/>
      <c r="AY175" s="89"/>
      <c r="AZ175" s="89"/>
    </row>
    <row r="176" spans="1:52" ht="3.75" customHeight="1" x14ac:dyDescent="0.4">
      <c r="A176" s="90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0"/>
      <c r="Z176" s="20"/>
      <c r="AA176" s="20"/>
      <c r="AB176" s="20"/>
      <c r="AC176" s="20"/>
      <c r="AD176" s="20"/>
      <c r="AE176" s="26"/>
      <c r="AF176" s="25"/>
      <c r="AG176" s="25"/>
      <c r="AH176" s="25"/>
      <c r="AI176" s="25"/>
      <c r="AJ176" s="25"/>
      <c r="AK176" s="25"/>
      <c r="AL176" s="25"/>
      <c r="AM176" s="25"/>
      <c r="AN176" s="20"/>
      <c r="AO176" s="20"/>
      <c r="AP176" s="20"/>
      <c r="AQ176" s="20"/>
      <c r="AR176" s="20"/>
      <c r="AS176" s="20"/>
      <c r="AT176" s="38"/>
      <c r="AU176" s="89"/>
      <c r="AV176" s="89"/>
      <c r="AW176" s="89"/>
      <c r="AX176" s="89"/>
      <c r="AY176" s="89"/>
      <c r="AZ176" s="89"/>
    </row>
    <row r="177" spans="1:52" ht="18.75" customHeight="1" x14ac:dyDescent="0.4">
      <c r="A177" s="90"/>
      <c r="B177" s="223" t="s">
        <v>203</v>
      </c>
      <c r="C177" s="223"/>
      <c r="D177" s="223"/>
      <c r="E177" s="223"/>
      <c r="F177" s="223"/>
      <c r="G177" s="223"/>
      <c r="H177" s="223"/>
      <c r="I177" s="223"/>
      <c r="J177" s="223"/>
      <c r="K177" s="249">
        <f>'Anexo PRA'!K147</f>
        <v>0</v>
      </c>
      <c r="L177" s="249"/>
      <c r="M177" s="249"/>
      <c r="N177" s="249"/>
      <c r="O177" s="249"/>
      <c r="P177" s="249"/>
      <c r="Q177" s="249"/>
      <c r="R177" s="249"/>
      <c r="S177" s="249"/>
      <c r="T177" s="249"/>
      <c r="U177" s="249"/>
      <c r="V177" s="249"/>
      <c r="W177" s="25"/>
      <c r="X177" s="25"/>
      <c r="Y177" s="223" t="s">
        <v>204</v>
      </c>
      <c r="Z177" s="223"/>
      <c r="AA177" s="223"/>
      <c r="AB177" s="223"/>
      <c r="AC177" s="223"/>
      <c r="AD177" s="223"/>
      <c r="AE177" s="223"/>
      <c r="AF177" s="223"/>
      <c r="AG177" s="223"/>
      <c r="AH177" s="249">
        <f>'Anexo PRA'!AH147</f>
        <v>0</v>
      </c>
      <c r="AI177" s="249"/>
      <c r="AJ177" s="249"/>
      <c r="AK177" s="249"/>
      <c r="AL177" s="249"/>
      <c r="AM177" s="249"/>
      <c r="AN177" s="249"/>
      <c r="AO177" s="249"/>
      <c r="AP177" s="249"/>
      <c r="AQ177" s="249"/>
      <c r="AR177" s="249"/>
      <c r="AS177" s="249"/>
      <c r="AT177" s="38"/>
      <c r="AU177" s="89"/>
      <c r="AV177" s="89"/>
      <c r="AW177" s="89"/>
      <c r="AX177" s="89"/>
      <c r="AY177" s="89"/>
      <c r="AZ177" s="89"/>
    </row>
    <row r="178" spans="1:52" ht="3.75" customHeight="1" x14ac:dyDescent="0.4">
      <c r="A178" s="90"/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0"/>
      <c r="Z178" s="20"/>
      <c r="AA178" s="20"/>
      <c r="AB178" s="20"/>
      <c r="AC178" s="20"/>
      <c r="AD178" s="20"/>
      <c r="AE178" s="26"/>
      <c r="AF178" s="25"/>
      <c r="AG178" s="25"/>
      <c r="AH178" s="25"/>
      <c r="AI178" s="25"/>
      <c r="AJ178" s="25"/>
      <c r="AK178" s="25"/>
      <c r="AL178" s="25"/>
      <c r="AM178" s="25"/>
      <c r="AN178" s="20"/>
      <c r="AO178" s="20"/>
      <c r="AP178" s="20"/>
      <c r="AQ178" s="20"/>
      <c r="AR178" s="20"/>
      <c r="AS178" s="20"/>
      <c r="AT178" s="38"/>
      <c r="AU178" s="89"/>
      <c r="AV178" s="89"/>
      <c r="AW178" s="89"/>
      <c r="AX178" s="89"/>
      <c r="AY178" s="89"/>
      <c r="AZ178" s="89"/>
    </row>
    <row r="179" spans="1:52" ht="18" customHeight="1" x14ac:dyDescent="0.4">
      <c r="A179" s="90"/>
      <c r="B179" s="223" t="s">
        <v>205</v>
      </c>
      <c r="C179" s="223"/>
      <c r="D179" s="223"/>
      <c r="E179" s="223"/>
      <c r="F179" s="223"/>
      <c r="G179" s="223"/>
      <c r="H179" s="223"/>
      <c r="I179" s="249">
        <f>'Anexo PRA'!I149</f>
        <v>0</v>
      </c>
      <c r="J179" s="249"/>
      <c r="K179" s="249"/>
      <c r="L179" s="249"/>
      <c r="M179" s="249"/>
      <c r="N179" s="249"/>
      <c r="O179" s="249"/>
      <c r="P179" s="25"/>
      <c r="Q179" s="223" t="s">
        <v>206</v>
      </c>
      <c r="R179" s="223"/>
      <c r="S179" s="223"/>
      <c r="T179" s="223"/>
      <c r="U179" s="223"/>
      <c r="V179" s="223"/>
      <c r="W179" s="223"/>
      <c r="X179" s="249">
        <f>'Anexo PRA'!X149</f>
        <v>0</v>
      </c>
      <c r="Y179" s="249"/>
      <c r="Z179" s="249"/>
      <c r="AA179" s="249"/>
      <c r="AB179" s="249"/>
      <c r="AC179" s="249"/>
      <c r="AD179" s="249"/>
      <c r="AE179" s="26"/>
      <c r="AF179" s="223" t="s">
        <v>207</v>
      </c>
      <c r="AG179" s="223"/>
      <c r="AH179" s="223"/>
      <c r="AI179" s="223"/>
      <c r="AJ179" s="223"/>
      <c r="AK179" s="223"/>
      <c r="AL179" s="223"/>
      <c r="AM179" s="249">
        <f>'Anexo PRA'!AM149</f>
        <v>0</v>
      </c>
      <c r="AN179" s="249"/>
      <c r="AO179" s="249"/>
      <c r="AP179" s="249"/>
      <c r="AQ179" s="249"/>
      <c r="AR179" s="249"/>
      <c r="AS179" s="249"/>
      <c r="AT179" s="38"/>
      <c r="AU179" s="89"/>
      <c r="AV179" s="89"/>
      <c r="AW179" s="89"/>
      <c r="AX179" s="89"/>
      <c r="AY179" s="89"/>
      <c r="AZ179" s="89"/>
    </row>
    <row r="180" spans="1:52" ht="3.75" customHeight="1" x14ac:dyDescent="0.4">
      <c r="A180" s="90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0"/>
      <c r="Z180" s="20"/>
      <c r="AA180" s="20"/>
      <c r="AB180" s="20"/>
      <c r="AC180" s="20"/>
      <c r="AD180" s="20"/>
      <c r="AE180" s="26"/>
      <c r="AF180" s="25"/>
      <c r="AG180" s="25"/>
      <c r="AH180" s="25"/>
      <c r="AI180" s="25"/>
      <c r="AJ180" s="25"/>
      <c r="AK180" s="25"/>
      <c r="AL180" s="25"/>
      <c r="AM180" s="25"/>
      <c r="AN180" s="20"/>
      <c r="AO180" s="20"/>
      <c r="AP180" s="20"/>
      <c r="AQ180" s="20"/>
      <c r="AR180" s="20"/>
      <c r="AS180" s="20"/>
      <c r="AT180" s="38"/>
      <c r="AU180" s="89"/>
      <c r="AV180" s="89"/>
      <c r="AW180" s="89"/>
      <c r="AX180" s="89"/>
      <c r="AY180" s="89"/>
      <c r="AZ180" s="89"/>
    </row>
    <row r="181" spans="1:52" ht="18.75" customHeight="1" x14ac:dyDescent="0.4">
      <c r="A181" s="90"/>
      <c r="B181" s="223" t="s">
        <v>208</v>
      </c>
      <c r="C181" s="223"/>
      <c r="D181" s="223"/>
      <c r="E181" s="223"/>
      <c r="F181" s="223"/>
      <c r="G181" s="223"/>
      <c r="H181" s="223"/>
      <c r="I181" s="249">
        <f>'Anexo PRA'!I151</f>
        <v>0</v>
      </c>
      <c r="J181" s="249"/>
      <c r="K181" s="249"/>
      <c r="L181" s="249"/>
      <c r="M181" s="249"/>
      <c r="N181" s="249"/>
      <c r="O181" s="249"/>
      <c r="P181" s="25"/>
      <c r="Q181" s="223" t="s">
        <v>209</v>
      </c>
      <c r="R181" s="223"/>
      <c r="S181" s="223"/>
      <c r="T181" s="223"/>
      <c r="U181" s="223"/>
      <c r="V181" s="223"/>
      <c r="W181" s="223"/>
      <c r="X181" s="331">
        <f>'Anexo PRA'!X151</f>
        <v>0</v>
      </c>
      <c r="Y181" s="331"/>
      <c r="Z181" s="331"/>
      <c r="AA181" s="331"/>
      <c r="AB181" s="331"/>
      <c r="AC181" s="331"/>
      <c r="AD181" s="331"/>
      <c r="AE181" s="26"/>
      <c r="AF181" s="89"/>
      <c r="AG181" s="89"/>
      <c r="AH181" s="89"/>
      <c r="AI181" s="89"/>
      <c r="AJ181" s="89"/>
      <c r="AK181" s="89"/>
      <c r="AL181" s="89"/>
      <c r="AM181" s="89"/>
      <c r="AN181" s="89"/>
      <c r="AO181" s="89"/>
      <c r="AP181" s="89"/>
      <c r="AQ181" s="89"/>
      <c r="AR181" s="89"/>
      <c r="AS181" s="89"/>
      <c r="AT181" s="38"/>
      <c r="AU181" s="89"/>
      <c r="AV181" s="89"/>
      <c r="AW181" s="133" t="e">
        <f>X181/AX$279</f>
        <v>#DIV/0!</v>
      </c>
      <c r="AX181" s="89"/>
      <c r="AY181" s="89"/>
      <c r="AZ181" s="89"/>
    </row>
    <row r="182" spans="1:52" ht="3.75" customHeight="1" x14ac:dyDescent="0.4">
      <c r="A182" s="90"/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0"/>
      <c r="Z182" s="20"/>
      <c r="AA182" s="20"/>
      <c r="AB182" s="20"/>
      <c r="AC182" s="20"/>
      <c r="AD182" s="20"/>
      <c r="AE182" s="26"/>
      <c r="AF182" s="25"/>
      <c r="AG182" s="25"/>
      <c r="AH182" s="25"/>
      <c r="AI182" s="25"/>
      <c r="AJ182" s="25"/>
      <c r="AK182" s="25"/>
      <c r="AL182" s="25"/>
      <c r="AM182" s="25"/>
      <c r="AN182" s="20"/>
      <c r="AO182" s="20"/>
      <c r="AP182" s="20"/>
      <c r="AQ182" s="20"/>
      <c r="AR182" s="20"/>
      <c r="AS182" s="20"/>
      <c r="AT182" s="38"/>
      <c r="AU182" s="89"/>
      <c r="AV182" s="89"/>
      <c r="AW182" s="89"/>
      <c r="AX182" s="89"/>
      <c r="AY182" s="89"/>
      <c r="AZ182" s="89"/>
    </row>
    <row r="183" spans="1:52" ht="18" customHeight="1" x14ac:dyDescent="0.4">
      <c r="A183" s="90"/>
      <c r="B183" s="238" t="s">
        <v>210</v>
      </c>
      <c r="C183" s="238"/>
      <c r="D183" s="238"/>
      <c r="E183" s="238"/>
      <c r="F183" s="238"/>
      <c r="G183" s="238"/>
      <c r="H183" s="238"/>
      <c r="I183" s="238"/>
      <c r="J183" s="238"/>
      <c r="K183" s="238"/>
      <c r="L183" s="238"/>
      <c r="M183" s="238"/>
      <c r="N183" s="238"/>
      <c r="O183" s="238"/>
      <c r="P183" s="25"/>
      <c r="Q183" s="25"/>
      <c r="R183" s="25"/>
      <c r="S183" s="25"/>
      <c r="T183" s="25"/>
      <c r="U183" s="25"/>
      <c r="V183" s="25"/>
      <c r="W183" s="25"/>
      <c r="X183" s="25"/>
      <c r="Y183" s="20"/>
      <c r="Z183" s="20"/>
      <c r="AA183" s="20"/>
      <c r="AB183" s="20"/>
      <c r="AC183" s="20"/>
      <c r="AD183" s="20"/>
      <c r="AE183" s="26"/>
      <c r="AF183" s="223" t="s">
        <v>211</v>
      </c>
      <c r="AG183" s="223"/>
      <c r="AH183" s="223"/>
      <c r="AI183" s="223"/>
      <c r="AJ183" s="223"/>
      <c r="AK183" s="223"/>
      <c r="AL183" s="223"/>
      <c r="AM183" s="332" t="str" cm="1">
        <f t="array" ref="AM183">IFERROR(_xlfn.IFS(AND(I179="Não friável",X179="Bom"),3,AND(I179="Não friável",X179="Razoável"),3,AND(I179="Não friável",X179="Mau",I181="Acessível"),2,AND(I179="Não friável",X179="Mau",I181="Inacessível"),3,AND(I179="Friável",AM179="Revestido",X179="Bom",I181="Inacessível"),2,AND(I179="Friável",AM179="Revestido",X179="Bom",I181="Acessível"),1,AND(I179="Friável",AM179="Revestido",X179="Razoável"),1,AND(I179="Friável",AM179="Revestido",X179="Mau"),1,AND(I179="Friável",AM179="Não revestido"),1),"")</f>
        <v/>
      </c>
      <c r="AN183" s="332"/>
      <c r="AO183" s="332"/>
      <c r="AP183" s="332"/>
      <c r="AQ183" s="332"/>
      <c r="AR183" s="332"/>
      <c r="AS183" s="332"/>
      <c r="AT183" s="38"/>
      <c r="AU183" s="89"/>
      <c r="AV183" s="89"/>
      <c r="AW183" s="89"/>
      <c r="AX183" s="133">
        <f>IF(AM183=1,AW181,0)</f>
        <v>0</v>
      </c>
      <c r="AY183" s="133">
        <f>IF(AM183=2,AW181,0)</f>
        <v>0</v>
      </c>
      <c r="AZ183" s="133">
        <f>IF(AM183=3,AW181,0)</f>
        <v>0</v>
      </c>
    </row>
    <row r="184" spans="1:52" ht="3.75" customHeight="1" x14ac:dyDescent="0.4">
      <c r="A184" s="90"/>
      <c r="B184" s="238"/>
      <c r="C184" s="238"/>
      <c r="D184" s="238"/>
      <c r="E184" s="238"/>
      <c r="F184" s="238"/>
      <c r="G184" s="238"/>
      <c r="H184" s="238"/>
      <c r="I184" s="238"/>
      <c r="J184" s="238"/>
      <c r="K184" s="238"/>
      <c r="L184" s="238"/>
      <c r="M184" s="238"/>
      <c r="N184" s="238"/>
      <c r="O184" s="238"/>
      <c r="P184" s="25"/>
      <c r="Q184" s="25"/>
      <c r="R184" s="25"/>
      <c r="S184" s="25"/>
      <c r="T184" s="25"/>
      <c r="U184" s="25"/>
      <c r="V184" s="25"/>
      <c r="W184" s="25"/>
      <c r="X184" s="25"/>
      <c r="Y184" s="20"/>
      <c r="Z184" s="20"/>
      <c r="AA184" s="20"/>
      <c r="AB184" s="20"/>
      <c r="AC184" s="20"/>
      <c r="AD184" s="20"/>
      <c r="AE184" s="26"/>
      <c r="AF184" s="25"/>
      <c r="AG184" s="25"/>
      <c r="AH184" s="25"/>
      <c r="AI184" s="25"/>
      <c r="AJ184" s="25"/>
      <c r="AK184" s="25"/>
      <c r="AL184" s="25"/>
      <c r="AM184" s="25"/>
      <c r="AN184" s="20"/>
      <c r="AO184" s="20"/>
      <c r="AP184" s="20"/>
      <c r="AQ184" s="20"/>
      <c r="AR184" s="20"/>
      <c r="AS184" s="20"/>
      <c r="AT184" s="38"/>
      <c r="AU184" s="89"/>
      <c r="AV184" s="89"/>
      <c r="AW184" s="89"/>
      <c r="AX184" s="89"/>
      <c r="AY184" s="89"/>
      <c r="AZ184" s="89"/>
    </row>
    <row r="185" spans="1:52" ht="19.5" customHeight="1" x14ac:dyDescent="0.4">
      <c r="A185" s="90"/>
      <c r="B185" s="223" t="s">
        <v>212</v>
      </c>
      <c r="C185" s="223"/>
      <c r="D185" s="223"/>
      <c r="E185" s="223"/>
      <c r="F185" s="223"/>
      <c r="G185" s="223"/>
      <c r="H185" s="223"/>
      <c r="I185" s="264">
        <f>'Anexo PRA'!I154</f>
        <v>0</v>
      </c>
      <c r="J185" s="264"/>
      <c r="K185" s="264"/>
      <c r="L185" s="264"/>
      <c r="M185" s="264"/>
      <c r="N185" s="264"/>
      <c r="O185" s="264"/>
      <c r="P185" s="25"/>
      <c r="Q185" s="223" t="s">
        <v>213</v>
      </c>
      <c r="R185" s="223"/>
      <c r="S185" s="223"/>
      <c r="T185" s="223"/>
      <c r="U185" s="223"/>
      <c r="V185" s="223"/>
      <c r="W185" s="223"/>
      <c r="X185" s="312">
        <f>IF(AM183=1,100%,IF(AM183=2,80%,IF(AM183=3,70%,0%)))</f>
        <v>0</v>
      </c>
      <c r="Y185" s="312"/>
      <c r="Z185" s="312"/>
      <c r="AA185" s="312"/>
      <c r="AB185" s="312"/>
      <c r="AC185" s="312"/>
      <c r="AD185" s="312"/>
      <c r="AE185" s="26"/>
      <c r="AF185" s="223" t="s">
        <v>214</v>
      </c>
      <c r="AG185" s="223"/>
      <c r="AH185" s="223"/>
      <c r="AI185" s="223"/>
      <c r="AJ185" s="223"/>
      <c r="AK185" s="223"/>
      <c r="AL185" s="223"/>
      <c r="AM185" s="264">
        <f>IFERROR(I185*X185,0)</f>
        <v>0</v>
      </c>
      <c r="AN185" s="264"/>
      <c r="AO185" s="264"/>
      <c r="AP185" s="264"/>
      <c r="AQ185" s="264"/>
      <c r="AR185" s="264"/>
      <c r="AS185" s="264"/>
      <c r="AT185" s="38"/>
      <c r="AU185" s="89"/>
      <c r="AV185" s="89"/>
      <c r="AW185" s="89"/>
      <c r="AX185" s="89"/>
      <c r="AY185" s="89"/>
      <c r="AZ185" s="89"/>
    </row>
    <row r="186" spans="1:52" ht="3.75" customHeight="1" x14ac:dyDescent="0.4">
      <c r="A186" s="90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0"/>
      <c r="Z186" s="20"/>
      <c r="AA186" s="20"/>
      <c r="AB186" s="20"/>
      <c r="AC186" s="20"/>
      <c r="AD186" s="20"/>
      <c r="AE186" s="26"/>
      <c r="AF186" s="25"/>
      <c r="AG186" s="25"/>
      <c r="AH186" s="25"/>
      <c r="AI186" s="25"/>
      <c r="AJ186" s="25"/>
      <c r="AK186" s="25"/>
      <c r="AL186" s="25"/>
      <c r="AM186" s="25"/>
      <c r="AN186" s="20"/>
      <c r="AO186" s="20"/>
      <c r="AP186" s="20"/>
      <c r="AQ186" s="20"/>
      <c r="AR186" s="20"/>
      <c r="AS186" s="20"/>
      <c r="AT186" s="38"/>
      <c r="AU186" s="89"/>
      <c r="AV186" s="89"/>
      <c r="AW186" s="89"/>
      <c r="AX186" s="89"/>
      <c r="AY186" s="89"/>
      <c r="AZ186" s="89"/>
    </row>
    <row r="187" spans="1:52" ht="19.5" customHeight="1" x14ac:dyDescent="0.4">
      <c r="A187" s="90"/>
      <c r="B187" s="223" t="s">
        <v>215</v>
      </c>
      <c r="C187" s="223"/>
      <c r="D187" s="223"/>
      <c r="E187" s="223"/>
      <c r="F187" s="223"/>
      <c r="G187" s="223"/>
      <c r="H187" s="223"/>
      <c r="I187" s="264">
        <f>'Anexo PRA'!X154</f>
        <v>0</v>
      </c>
      <c r="J187" s="264"/>
      <c r="K187" s="264"/>
      <c r="L187" s="264"/>
      <c r="M187" s="264"/>
      <c r="N187" s="264"/>
      <c r="O187" s="264"/>
      <c r="P187" s="25"/>
      <c r="Q187" s="223" t="s">
        <v>213</v>
      </c>
      <c r="R187" s="223"/>
      <c r="S187" s="223"/>
      <c r="T187" s="223"/>
      <c r="U187" s="223"/>
      <c r="V187" s="223"/>
      <c r="W187" s="223"/>
      <c r="X187" s="312">
        <f>IF(AM183=1,95%,IF(AM183=2,75%,IF(AM183=3,65%,0%)))</f>
        <v>0</v>
      </c>
      <c r="Y187" s="312"/>
      <c r="Z187" s="312"/>
      <c r="AA187" s="312"/>
      <c r="AB187" s="312"/>
      <c r="AC187" s="312"/>
      <c r="AD187" s="312"/>
      <c r="AE187" s="26"/>
      <c r="AF187" s="223" t="s">
        <v>214</v>
      </c>
      <c r="AG187" s="223"/>
      <c r="AH187" s="223"/>
      <c r="AI187" s="223"/>
      <c r="AJ187" s="223"/>
      <c r="AK187" s="223"/>
      <c r="AL187" s="223"/>
      <c r="AM187" s="264">
        <f>IFERROR(I187*X187,0)</f>
        <v>0</v>
      </c>
      <c r="AN187" s="264"/>
      <c r="AO187" s="264"/>
      <c r="AP187" s="264"/>
      <c r="AQ187" s="264"/>
      <c r="AR187" s="264"/>
      <c r="AS187" s="264"/>
      <c r="AT187" s="38"/>
      <c r="AU187" s="89"/>
      <c r="AV187" s="89"/>
      <c r="AW187" s="89"/>
      <c r="AX187" s="89"/>
      <c r="AY187" s="89"/>
      <c r="AZ187" s="89"/>
    </row>
    <row r="188" spans="1:52" ht="3.75" customHeight="1" x14ac:dyDescent="0.4">
      <c r="A188" s="90"/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0"/>
      <c r="Z188" s="20"/>
      <c r="AA188" s="20"/>
      <c r="AB188" s="20"/>
      <c r="AC188" s="20"/>
      <c r="AD188" s="20"/>
      <c r="AE188" s="26"/>
      <c r="AF188" s="25"/>
      <c r="AG188" s="25"/>
      <c r="AH188" s="25"/>
      <c r="AI188" s="25"/>
      <c r="AJ188" s="25"/>
      <c r="AK188" s="25"/>
      <c r="AL188" s="25"/>
      <c r="AM188" s="25"/>
      <c r="AN188" s="20"/>
      <c r="AO188" s="20"/>
      <c r="AP188" s="20"/>
      <c r="AQ188" s="20"/>
      <c r="AR188" s="20"/>
      <c r="AS188" s="20"/>
      <c r="AT188" s="38"/>
      <c r="AU188" s="89"/>
      <c r="AV188" s="89"/>
      <c r="AW188" s="89"/>
      <c r="AX188" s="89"/>
      <c r="AY188" s="89"/>
      <c r="AZ188" s="89"/>
    </row>
    <row r="189" spans="1:52" ht="19.5" customHeight="1" x14ac:dyDescent="0.4">
      <c r="A189" s="90"/>
      <c r="B189" s="223" t="s">
        <v>216</v>
      </c>
      <c r="C189" s="223"/>
      <c r="D189" s="223"/>
      <c r="E189" s="223"/>
      <c r="F189" s="223"/>
      <c r="G189" s="223"/>
      <c r="H189" s="223"/>
      <c r="I189" s="264">
        <f>'Anexo PRA'!AM154</f>
        <v>0</v>
      </c>
      <c r="J189" s="264"/>
      <c r="K189" s="264"/>
      <c r="L189" s="264"/>
      <c r="M189" s="264"/>
      <c r="N189" s="264"/>
      <c r="O189" s="264"/>
      <c r="P189" s="25"/>
      <c r="Q189" s="223" t="s">
        <v>213</v>
      </c>
      <c r="R189" s="223"/>
      <c r="S189" s="223"/>
      <c r="T189" s="223"/>
      <c r="U189" s="223"/>
      <c r="V189" s="223"/>
      <c r="W189" s="223"/>
      <c r="X189" s="312">
        <f>IF(AM183=1,95%,IF(AM183=2,75%,IF(AM183=3,65%,0%)))</f>
        <v>0</v>
      </c>
      <c r="Y189" s="312"/>
      <c r="Z189" s="312"/>
      <c r="AA189" s="312"/>
      <c r="AB189" s="312"/>
      <c r="AC189" s="312"/>
      <c r="AD189" s="312"/>
      <c r="AE189" s="26"/>
      <c r="AF189" s="223" t="s">
        <v>214</v>
      </c>
      <c r="AG189" s="223"/>
      <c r="AH189" s="223"/>
      <c r="AI189" s="223"/>
      <c r="AJ189" s="223"/>
      <c r="AK189" s="223"/>
      <c r="AL189" s="223"/>
      <c r="AM189" s="264">
        <f>IFERROR(I189*X189,0)</f>
        <v>0</v>
      </c>
      <c r="AN189" s="264"/>
      <c r="AO189" s="264"/>
      <c r="AP189" s="264"/>
      <c r="AQ189" s="264"/>
      <c r="AR189" s="264"/>
      <c r="AS189" s="264"/>
      <c r="AT189" s="38"/>
      <c r="AU189" s="89"/>
      <c r="AV189" s="89"/>
      <c r="AW189" s="89"/>
      <c r="AX189" s="89"/>
      <c r="AY189" s="89"/>
      <c r="AZ189" s="89"/>
    </row>
    <row r="190" spans="1:52" ht="3.75" customHeight="1" x14ac:dyDescent="0.4">
      <c r="A190" s="90"/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56"/>
      <c r="W190" s="25"/>
      <c r="X190" s="25"/>
      <c r="Y190" s="20"/>
      <c r="Z190" s="20"/>
      <c r="AA190" s="20"/>
      <c r="AB190" s="20"/>
      <c r="AC190" s="20"/>
      <c r="AD190" s="20"/>
      <c r="AE190" s="26"/>
      <c r="AF190" s="25"/>
      <c r="AG190" s="25"/>
      <c r="AH190" s="25"/>
      <c r="AI190" s="25"/>
      <c r="AJ190" s="25"/>
      <c r="AK190" s="25"/>
      <c r="AL190" s="25"/>
      <c r="AM190" s="25"/>
      <c r="AN190" s="20"/>
      <c r="AO190" s="20"/>
      <c r="AP190" s="20"/>
      <c r="AQ190" s="20"/>
      <c r="AR190" s="20"/>
      <c r="AS190" s="20"/>
      <c r="AT190" s="38"/>
      <c r="AU190" s="89"/>
      <c r="AV190" s="89"/>
      <c r="AW190" s="89"/>
      <c r="AX190" s="89"/>
      <c r="AY190" s="89"/>
      <c r="AZ190" s="89"/>
    </row>
    <row r="191" spans="1:52" ht="22.5" customHeight="1" x14ac:dyDescent="0.4">
      <c r="A191" s="90"/>
      <c r="B191" s="333" t="s">
        <v>223</v>
      </c>
      <c r="C191" s="333"/>
      <c r="D191" s="333"/>
      <c r="E191" s="333"/>
      <c r="F191" s="333"/>
      <c r="G191" s="333"/>
      <c r="H191" s="333"/>
      <c r="I191" s="333"/>
      <c r="J191" s="333"/>
      <c r="K191" s="333"/>
      <c r="L191" s="333"/>
      <c r="M191" s="333"/>
      <c r="N191" s="333"/>
      <c r="O191" s="333"/>
      <c r="P191" s="333"/>
      <c r="Q191" s="333"/>
      <c r="R191" s="333"/>
      <c r="S191" s="333"/>
      <c r="T191" s="333"/>
      <c r="U191" s="333"/>
      <c r="V191" s="333"/>
      <c r="W191" s="333"/>
      <c r="X191" s="333"/>
      <c r="Y191" s="333"/>
      <c r="Z191" s="333"/>
      <c r="AA191" s="333"/>
      <c r="AB191" s="333"/>
      <c r="AC191" s="333"/>
      <c r="AD191" s="333"/>
      <c r="AE191" s="333"/>
      <c r="AF191" s="333"/>
      <c r="AG191" s="333"/>
      <c r="AH191" s="333"/>
      <c r="AI191" s="333"/>
      <c r="AJ191" s="333"/>
      <c r="AK191" s="333"/>
      <c r="AL191" s="333"/>
      <c r="AM191" s="333"/>
      <c r="AN191" s="333"/>
      <c r="AO191" s="333"/>
      <c r="AP191" s="333"/>
      <c r="AQ191" s="333"/>
      <c r="AR191" s="333"/>
      <c r="AS191" s="333"/>
      <c r="AT191" s="38"/>
      <c r="AU191" s="89"/>
      <c r="AV191" s="89"/>
      <c r="AW191" s="89"/>
      <c r="AX191" s="89"/>
      <c r="AY191" s="89"/>
      <c r="AZ191" s="89"/>
    </row>
    <row r="192" spans="1:52" ht="3.75" customHeight="1" x14ac:dyDescent="0.4">
      <c r="A192" s="90"/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0"/>
      <c r="Z192" s="20"/>
      <c r="AA192" s="20"/>
      <c r="AB192" s="20"/>
      <c r="AC192" s="20"/>
      <c r="AD192" s="20"/>
      <c r="AE192" s="26"/>
      <c r="AF192" s="25"/>
      <c r="AG192" s="25"/>
      <c r="AH192" s="25"/>
      <c r="AI192" s="25"/>
      <c r="AJ192" s="25"/>
      <c r="AK192" s="25"/>
      <c r="AL192" s="25"/>
      <c r="AM192" s="25"/>
      <c r="AN192" s="20"/>
      <c r="AO192" s="20"/>
      <c r="AP192" s="20"/>
      <c r="AQ192" s="20"/>
      <c r="AR192" s="20"/>
      <c r="AS192" s="20"/>
      <c r="AT192" s="38"/>
      <c r="AU192" s="89"/>
      <c r="AV192" s="89"/>
      <c r="AW192" s="89"/>
      <c r="AX192" s="89"/>
      <c r="AY192" s="89"/>
      <c r="AZ192" s="89"/>
    </row>
    <row r="193" spans="1:52" ht="18.75" customHeight="1" x14ac:dyDescent="0.4">
      <c r="A193" s="90"/>
      <c r="B193" s="223" t="s">
        <v>203</v>
      </c>
      <c r="C193" s="223"/>
      <c r="D193" s="223"/>
      <c r="E193" s="223"/>
      <c r="F193" s="223"/>
      <c r="G193" s="223"/>
      <c r="H193" s="223"/>
      <c r="I193" s="223"/>
      <c r="J193" s="223"/>
      <c r="K193" s="249">
        <f>'Anexo PRA'!K158</f>
        <v>0</v>
      </c>
      <c r="L193" s="249"/>
      <c r="M193" s="249"/>
      <c r="N193" s="249"/>
      <c r="O193" s="249"/>
      <c r="P193" s="249"/>
      <c r="Q193" s="249"/>
      <c r="R193" s="249"/>
      <c r="S193" s="249"/>
      <c r="T193" s="249"/>
      <c r="U193" s="249"/>
      <c r="V193" s="249"/>
      <c r="W193" s="25"/>
      <c r="X193" s="25"/>
      <c r="Y193" s="223" t="s">
        <v>204</v>
      </c>
      <c r="Z193" s="223"/>
      <c r="AA193" s="223"/>
      <c r="AB193" s="223"/>
      <c r="AC193" s="223"/>
      <c r="AD193" s="223"/>
      <c r="AE193" s="223"/>
      <c r="AF193" s="223"/>
      <c r="AG193" s="223"/>
      <c r="AH193" s="249">
        <f>'Anexo PRA'!AH158</f>
        <v>0</v>
      </c>
      <c r="AI193" s="249"/>
      <c r="AJ193" s="249"/>
      <c r="AK193" s="249"/>
      <c r="AL193" s="249"/>
      <c r="AM193" s="249"/>
      <c r="AN193" s="249"/>
      <c r="AO193" s="249"/>
      <c r="AP193" s="249"/>
      <c r="AQ193" s="249"/>
      <c r="AR193" s="249"/>
      <c r="AS193" s="249"/>
      <c r="AT193" s="38"/>
      <c r="AU193" s="89"/>
      <c r="AV193" s="89"/>
      <c r="AW193" s="89"/>
      <c r="AX193" s="89"/>
      <c r="AY193" s="89"/>
      <c r="AZ193" s="89"/>
    </row>
    <row r="194" spans="1:52" ht="3.75" customHeight="1" x14ac:dyDescent="0.4">
      <c r="A194" s="90"/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0"/>
      <c r="Z194" s="20"/>
      <c r="AA194" s="20"/>
      <c r="AB194" s="20"/>
      <c r="AC194" s="20"/>
      <c r="AD194" s="20"/>
      <c r="AE194" s="26"/>
      <c r="AF194" s="25"/>
      <c r="AG194" s="25"/>
      <c r="AH194" s="25"/>
      <c r="AI194" s="25"/>
      <c r="AJ194" s="25"/>
      <c r="AK194" s="25"/>
      <c r="AL194" s="25"/>
      <c r="AM194" s="25"/>
      <c r="AN194" s="20"/>
      <c r="AO194" s="20"/>
      <c r="AP194" s="20"/>
      <c r="AQ194" s="20"/>
      <c r="AR194" s="20"/>
      <c r="AS194" s="20"/>
      <c r="AT194" s="38"/>
      <c r="AU194" s="89"/>
      <c r="AV194" s="89"/>
      <c r="AW194" s="89"/>
      <c r="AX194" s="89"/>
      <c r="AY194" s="89"/>
      <c r="AZ194" s="89"/>
    </row>
    <row r="195" spans="1:52" ht="18" customHeight="1" x14ac:dyDescent="0.4">
      <c r="A195" s="90"/>
      <c r="B195" s="223" t="s">
        <v>205</v>
      </c>
      <c r="C195" s="223"/>
      <c r="D195" s="223"/>
      <c r="E195" s="223"/>
      <c r="F195" s="223"/>
      <c r="G195" s="223"/>
      <c r="H195" s="223"/>
      <c r="I195" s="249">
        <f>'Anexo PRA'!I160</f>
        <v>0</v>
      </c>
      <c r="J195" s="249"/>
      <c r="K195" s="249"/>
      <c r="L195" s="249"/>
      <c r="M195" s="249"/>
      <c r="N195" s="249"/>
      <c r="O195" s="249"/>
      <c r="P195" s="25"/>
      <c r="Q195" s="223" t="s">
        <v>206</v>
      </c>
      <c r="R195" s="223"/>
      <c r="S195" s="223"/>
      <c r="T195" s="223"/>
      <c r="U195" s="223"/>
      <c r="V195" s="223"/>
      <c r="W195" s="223"/>
      <c r="X195" s="249">
        <f>'Anexo PRA'!X160</f>
        <v>0</v>
      </c>
      <c r="Y195" s="249"/>
      <c r="Z195" s="249"/>
      <c r="AA195" s="249"/>
      <c r="AB195" s="249"/>
      <c r="AC195" s="249"/>
      <c r="AD195" s="249"/>
      <c r="AE195" s="26"/>
      <c r="AF195" s="223" t="s">
        <v>207</v>
      </c>
      <c r="AG195" s="223"/>
      <c r="AH195" s="223"/>
      <c r="AI195" s="223"/>
      <c r="AJ195" s="223"/>
      <c r="AK195" s="223"/>
      <c r="AL195" s="223"/>
      <c r="AM195" s="249">
        <f>'Anexo PRA'!AM160</f>
        <v>0</v>
      </c>
      <c r="AN195" s="249"/>
      <c r="AO195" s="249"/>
      <c r="AP195" s="249"/>
      <c r="AQ195" s="249"/>
      <c r="AR195" s="249"/>
      <c r="AS195" s="249"/>
      <c r="AT195" s="38"/>
      <c r="AU195" s="89"/>
      <c r="AV195" s="89"/>
      <c r="AW195" s="89"/>
      <c r="AX195" s="89"/>
      <c r="AY195" s="89"/>
      <c r="AZ195" s="89"/>
    </row>
    <row r="196" spans="1:52" ht="3.75" customHeight="1" x14ac:dyDescent="0.4">
      <c r="A196" s="90"/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0"/>
      <c r="Z196" s="20"/>
      <c r="AA196" s="20"/>
      <c r="AB196" s="20"/>
      <c r="AC196" s="20"/>
      <c r="AD196" s="20"/>
      <c r="AE196" s="26"/>
      <c r="AF196" s="25"/>
      <c r="AG196" s="25"/>
      <c r="AH196" s="25"/>
      <c r="AI196" s="25"/>
      <c r="AJ196" s="25"/>
      <c r="AK196" s="25"/>
      <c r="AL196" s="25"/>
      <c r="AM196" s="25"/>
      <c r="AN196" s="20"/>
      <c r="AO196" s="20"/>
      <c r="AP196" s="20"/>
      <c r="AQ196" s="20"/>
      <c r="AR196" s="20"/>
      <c r="AS196" s="20"/>
      <c r="AT196" s="38"/>
      <c r="AU196" s="89"/>
      <c r="AV196" s="89"/>
      <c r="AW196" s="89"/>
      <c r="AX196" s="89"/>
      <c r="AY196" s="89"/>
      <c r="AZ196" s="89"/>
    </row>
    <row r="197" spans="1:52" ht="18.75" customHeight="1" x14ac:dyDescent="0.4">
      <c r="A197" s="90"/>
      <c r="B197" s="223" t="s">
        <v>208</v>
      </c>
      <c r="C197" s="223"/>
      <c r="D197" s="223"/>
      <c r="E197" s="223"/>
      <c r="F197" s="223"/>
      <c r="G197" s="223"/>
      <c r="H197" s="223"/>
      <c r="I197" s="249">
        <f>'Anexo PRA'!I162</f>
        <v>0</v>
      </c>
      <c r="J197" s="249"/>
      <c r="K197" s="249"/>
      <c r="L197" s="249"/>
      <c r="M197" s="249"/>
      <c r="N197" s="249"/>
      <c r="O197" s="249"/>
      <c r="P197" s="25"/>
      <c r="Q197" s="223" t="s">
        <v>209</v>
      </c>
      <c r="R197" s="223"/>
      <c r="S197" s="223"/>
      <c r="T197" s="223"/>
      <c r="U197" s="223"/>
      <c r="V197" s="223"/>
      <c r="W197" s="223"/>
      <c r="X197" s="331">
        <f>'Anexo PRA'!X162</f>
        <v>0</v>
      </c>
      <c r="Y197" s="331"/>
      <c r="Z197" s="331"/>
      <c r="AA197" s="331"/>
      <c r="AB197" s="331"/>
      <c r="AC197" s="331"/>
      <c r="AD197" s="331"/>
      <c r="AE197" s="26"/>
      <c r="AF197" s="89"/>
      <c r="AG197" s="89"/>
      <c r="AH197" s="89"/>
      <c r="AI197" s="89"/>
      <c r="AJ197" s="89"/>
      <c r="AK197" s="89"/>
      <c r="AL197" s="89"/>
      <c r="AM197" s="89"/>
      <c r="AN197" s="89"/>
      <c r="AO197" s="89"/>
      <c r="AP197" s="89"/>
      <c r="AQ197" s="89"/>
      <c r="AR197" s="89"/>
      <c r="AS197" s="89"/>
      <c r="AT197" s="38"/>
      <c r="AU197" s="89"/>
      <c r="AV197" s="89"/>
      <c r="AW197" s="133" t="e">
        <f>X197/AX$279</f>
        <v>#DIV/0!</v>
      </c>
      <c r="AX197" s="89"/>
      <c r="AY197" s="89"/>
      <c r="AZ197" s="89"/>
    </row>
    <row r="198" spans="1:52" ht="3.75" customHeight="1" x14ac:dyDescent="0.4">
      <c r="A198" s="90"/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0"/>
      <c r="Z198" s="20"/>
      <c r="AA198" s="20"/>
      <c r="AB198" s="20"/>
      <c r="AC198" s="20"/>
      <c r="AD198" s="20"/>
      <c r="AE198" s="26"/>
      <c r="AF198" s="25"/>
      <c r="AG198" s="25"/>
      <c r="AH198" s="25"/>
      <c r="AI198" s="25"/>
      <c r="AJ198" s="25"/>
      <c r="AK198" s="25"/>
      <c r="AL198" s="25"/>
      <c r="AM198" s="25"/>
      <c r="AN198" s="20"/>
      <c r="AO198" s="20"/>
      <c r="AP198" s="20"/>
      <c r="AQ198" s="20"/>
      <c r="AR198" s="20"/>
      <c r="AS198" s="20"/>
      <c r="AT198" s="38"/>
      <c r="AU198" s="89"/>
      <c r="AV198" s="89"/>
      <c r="AW198" s="89"/>
      <c r="AX198" s="89"/>
      <c r="AY198" s="89"/>
      <c r="AZ198" s="89"/>
    </row>
    <row r="199" spans="1:52" ht="18" customHeight="1" x14ac:dyDescent="0.4">
      <c r="A199" s="90"/>
      <c r="B199" s="238" t="s">
        <v>210</v>
      </c>
      <c r="C199" s="238"/>
      <c r="D199" s="238"/>
      <c r="E199" s="238"/>
      <c r="F199" s="238"/>
      <c r="G199" s="238"/>
      <c r="H199" s="238"/>
      <c r="I199" s="238"/>
      <c r="J199" s="238"/>
      <c r="K199" s="238"/>
      <c r="L199" s="238"/>
      <c r="M199" s="238"/>
      <c r="N199" s="238"/>
      <c r="O199" s="238"/>
      <c r="P199" s="25"/>
      <c r="Q199" s="25"/>
      <c r="R199" s="25"/>
      <c r="S199" s="25"/>
      <c r="T199" s="25"/>
      <c r="U199" s="25"/>
      <c r="V199" s="25"/>
      <c r="W199" s="25"/>
      <c r="X199" s="25"/>
      <c r="Y199" s="20"/>
      <c r="Z199" s="20"/>
      <c r="AA199" s="20"/>
      <c r="AB199" s="20"/>
      <c r="AC199" s="20"/>
      <c r="AD199" s="20"/>
      <c r="AE199" s="26"/>
      <c r="AF199" s="223" t="s">
        <v>211</v>
      </c>
      <c r="AG199" s="223"/>
      <c r="AH199" s="223"/>
      <c r="AI199" s="223"/>
      <c r="AJ199" s="223"/>
      <c r="AK199" s="223"/>
      <c r="AL199" s="223"/>
      <c r="AM199" s="332" t="str" cm="1">
        <f t="array" ref="AM199">IFERROR(_xlfn.IFS(AND(I195="Não friável",X195="Bom"),3,AND(I195="Não friável",X195="Razoável"),3,AND(I195="Não friável",X195="Mau",I197="Acessível"),2,AND(I195="Não friável",X195="Mau",I197="Inacessível"),3,AND(I195="Friável",AM195="Revestido",X195="Bom",I197="Inacessível"),2,AND(I195="Friável",AM195="Revestido",X195="Bom",I197="Acessível"),1,AND(I195="Friável",AM195="Revestido",X195="Razoável"),1,AND(I195="Friável",AM195="Revestido",X195="Mau"),1,AND(I195="Friável",AM195="Não revestido"),1),"")</f>
        <v/>
      </c>
      <c r="AN199" s="332"/>
      <c r="AO199" s="332"/>
      <c r="AP199" s="332"/>
      <c r="AQ199" s="332"/>
      <c r="AR199" s="332"/>
      <c r="AS199" s="332"/>
      <c r="AT199" s="38"/>
      <c r="AU199" s="89"/>
      <c r="AV199" s="89"/>
      <c r="AW199" s="89"/>
      <c r="AX199" s="133">
        <f>IF(AM199=1,AW197,0)</f>
        <v>0</v>
      </c>
      <c r="AY199" s="133">
        <f>IF(AM199=2,AW197,0)</f>
        <v>0</v>
      </c>
      <c r="AZ199" s="133">
        <f>IF(AM199=3,AW197,0)</f>
        <v>0</v>
      </c>
    </row>
    <row r="200" spans="1:52" ht="3.75" customHeight="1" x14ac:dyDescent="0.4">
      <c r="A200" s="90"/>
      <c r="B200" s="238"/>
      <c r="C200" s="238"/>
      <c r="D200" s="238"/>
      <c r="E200" s="238"/>
      <c r="F200" s="238"/>
      <c r="G200" s="238"/>
      <c r="H200" s="238"/>
      <c r="I200" s="238"/>
      <c r="J200" s="238"/>
      <c r="K200" s="238"/>
      <c r="L200" s="238"/>
      <c r="M200" s="238"/>
      <c r="N200" s="238"/>
      <c r="O200" s="238"/>
      <c r="P200" s="25"/>
      <c r="Q200" s="25"/>
      <c r="R200" s="25"/>
      <c r="S200" s="25"/>
      <c r="T200" s="25"/>
      <c r="U200" s="25"/>
      <c r="V200" s="25"/>
      <c r="W200" s="25"/>
      <c r="X200" s="25"/>
      <c r="Y200" s="20"/>
      <c r="Z200" s="20"/>
      <c r="AA200" s="20"/>
      <c r="AB200" s="20"/>
      <c r="AC200" s="20"/>
      <c r="AD200" s="20"/>
      <c r="AE200" s="26"/>
      <c r="AF200" s="25"/>
      <c r="AG200" s="25"/>
      <c r="AH200" s="25"/>
      <c r="AI200" s="25"/>
      <c r="AJ200" s="25"/>
      <c r="AK200" s="25"/>
      <c r="AL200" s="25"/>
      <c r="AM200" s="25"/>
      <c r="AN200" s="20"/>
      <c r="AO200" s="20"/>
      <c r="AP200" s="20"/>
      <c r="AQ200" s="20"/>
      <c r="AR200" s="20"/>
      <c r="AS200" s="20"/>
      <c r="AT200" s="38"/>
      <c r="AU200" s="89"/>
      <c r="AV200" s="89"/>
      <c r="AW200" s="89"/>
      <c r="AX200" s="89"/>
      <c r="AY200" s="89"/>
      <c r="AZ200" s="89"/>
    </row>
    <row r="201" spans="1:52" ht="19.5" customHeight="1" x14ac:dyDescent="0.4">
      <c r="A201" s="90"/>
      <c r="B201" s="223" t="s">
        <v>212</v>
      </c>
      <c r="C201" s="223"/>
      <c r="D201" s="223"/>
      <c r="E201" s="223"/>
      <c r="F201" s="223"/>
      <c r="G201" s="223"/>
      <c r="H201" s="223"/>
      <c r="I201" s="264">
        <f>'Anexo PRA'!I165</f>
        <v>0</v>
      </c>
      <c r="J201" s="264"/>
      <c r="K201" s="264"/>
      <c r="L201" s="264"/>
      <c r="M201" s="264"/>
      <c r="N201" s="264"/>
      <c r="O201" s="264"/>
      <c r="P201" s="25"/>
      <c r="Q201" s="223" t="s">
        <v>213</v>
      </c>
      <c r="R201" s="223"/>
      <c r="S201" s="223"/>
      <c r="T201" s="223"/>
      <c r="U201" s="223"/>
      <c r="V201" s="223"/>
      <c r="W201" s="223"/>
      <c r="X201" s="312">
        <f>IF(AM199=1,100%,IF(AM199=2,80%,IF(AM199=3,70%,0%)))</f>
        <v>0</v>
      </c>
      <c r="Y201" s="312"/>
      <c r="Z201" s="312"/>
      <c r="AA201" s="312"/>
      <c r="AB201" s="312"/>
      <c r="AC201" s="312"/>
      <c r="AD201" s="312"/>
      <c r="AE201" s="26"/>
      <c r="AF201" s="223" t="s">
        <v>214</v>
      </c>
      <c r="AG201" s="223"/>
      <c r="AH201" s="223"/>
      <c r="AI201" s="223"/>
      <c r="AJ201" s="223"/>
      <c r="AK201" s="223"/>
      <c r="AL201" s="223"/>
      <c r="AM201" s="264">
        <f>IFERROR(I201*X201,0)</f>
        <v>0</v>
      </c>
      <c r="AN201" s="264"/>
      <c r="AO201" s="264"/>
      <c r="AP201" s="264"/>
      <c r="AQ201" s="264"/>
      <c r="AR201" s="264"/>
      <c r="AS201" s="264"/>
      <c r="AT201" s="38"/>
      <c r="AU201" s="89"/>
      <c r="AV201" s="89"/>
      <c r="AW201" s="89"/>
      <c r="AX201" s="89"/>
      <c r="AY201" s="89"/>
      <c r="AZ201" s="89"/>
    </row>
    <row r="202" spans="1:52" ht="3.75" customHeight="1" x14ac:dyDescent="0.4">
      <c r="A202" s="90"/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0"/>
      <c r="Z202" s="20"/>
      <c r="AA202" s="20"/>
      <c r="AB202" s="20"/>
      <c r="AC202" s="20"/>
      <c r="AD202" s="20"/>
      <c r="AE202" s="26"/>
      <c r="AF202" s="25"/>
      <c r="AG202" s="25"/>
      <c r="AH202" s="25"/>
      <c r="AI202" s="25"/>
      <c r="AJ202" s="25"/>
      <c r="AK202" s="25"/>
      <c r="AL202" s="25"/>
      <c r="AM202" s="25"/>
      <c r="AN202" s="20"/>
      <c r="AO202" s="20"/>
      <c r="AP202" s="20"/>
      <c r="AQ202" s="20"/>
      <c r="AR202" s="20"/>
      <c r="AS202" s="20"/>
      <c r="AT202" s="38"/>
      <c r="AU202" s="89"/>
      <c r="AV202" s="89"/>
      <c r="AW202" s="89"/>
      <c r="AX202" s="89"/>
      <c r="AY202" s="89"/>
      <c r="AZ202" s="89"/>
    </row>
    <row r="203" spans="1:52" ht="19.5" customHeight="1" x14ac:dyDescent="0.4">
      <c r="A203" s="90"/>
      <c r="B203" s="223" t="s">
        <v>215</v>
      </c>
      <c r="C203" s="223"/>
      <c r="D203" s="223"/>
      <c r="E203" s="223"/>
      <c r="F203" s="223"/>
      <c r="G203" s="223"/>
      <c r="H203" s="223"/>
      <c r="I203" s="264">
        <f>'Anexo PRA'!X165</f>
        <v>0</v>
      </c>
      <c r="J203" s="264"/>
      <c r="K203" s="264"/>
      <c r="L203" s="264"/>
      <c r="M203" s="264"/>
      <c r="N203" s="264"/>
      <c r="O203" s="264"/>
      <c r="P203" s="25"/>
      <c r="Q203" s="223" t="s">
        <v>213</v>
      </c>
      <c r="R203" s="223"/>
      <c r="S203" s="223"/>
      <c r="T203" s="223"/>
      <c r="U203" s="223"/>
      <c r="V203" s="223"/>
      <c r="W203" s="223"/>
      <c r="X203" s="312">
        <f>IF(AM199=1,95%,IF(AM199=2,75%,IF(AM199=3,65%,0%)))</f>
        <v>0</v>
      </c>
      <c r="Y203" s="312"/>
      <c r="Z203" s="312"/>
      <c r="AA203" s="312"/>
      <c r="AB203" s="312"/>
      <c r="AC203" s="312"/>
      <c r="AD203" s="312"/>
      <c r="AE203" s="26"/>
      <c r="AF203" s="223" t="s">
        <v>214</v>
      </c>
      <c r="AG203" s="223"/>
      <c r="AH203" s="223"/>
      <c r="AI203" s="223"/>
      <c r="AJ203" s="223"/>
      <c r="AK203" s="223"/>
      <c r="AL203" s="223"/>
      <c r="AM203" s="264">
        <f>IFERROR(I203*X203,0)</f>
        <v>0</v>
      </c>
      <c r="AN203" s="264"/>
      <c r="AO203" s="264"/>
      <c r="AP203" s="264"/>
      <c r="AQ203" s="264"/>
      <c r="AR203" s="264"/>
      <c r="AS203" s="264"/>
      <c r="AT203" s="38"/>
      <c r="AU203" s="89"/>
      <c r="AV203" s="89"/>
      <c r="AW203" s="89"/>
      <c r="AX203" s="89"/>
      <c r="AY203" s="89"/>
      <c r="AZ203" s="89"/>
    </row>
    <row r="204" spans="1:52" ht="3.75" customHeight="1" x14ac:dyDescent="0.4">
      <c r="A204" s="90"/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0"/>
      <c r="Z204" s="20"/>
      <c r="AA204" s="20"/>
      <c r="AB204" s="20"/>
      <c r="AC204" s="20"/>
      <c r="AD204" s="20"/>
      <c r="AE204" s="26"/>
      <c r="AF204" s="25"/>
      <c r="AG204" s="25"/>
      <c r="AH204" s="25"/>
      <c r="AI204" s="25"/>
      <c r="AJ204" s="25"/>
      <c r="AK204" s="25"/>
      <c r="AL204" s="25"/>
      <c r="AM204" s="25"/>
      <c r="AN204" s="20"/>
      <c r="AO204" s="20"/>
      <c r="AP204" s="20"/>
      <c r="AQ204" s="20"/>
      <c r="AR204" s="20"/>
      <c r="AS204" s="20"/>
      <c r="AT204" s="38"/>
      <c r="AU204" s="89"/>
      <c r="AV204" s="89"/>
      <c r="AW204" s="89"/>
      <c r="AX204" s="89"/>
      <c r="AY204" s="89"/>
      <c r="AZ204" s="89"/>
    </row>
    <row r="205" spans="1:52" ht="19.5" customHeight="1" x14ac:dyDescent="0.4">
      <c r="A205" s="90"/>
      <c r="B205" s="223" t="s">
        <v>216</v>
      </c>
      <c r="C205" s="223"/>
      <c r="D205" s="223"/>
      <c r="E205" s="223"/>
      <c r="F205" s="223"/>
      <c r="G205" s="223"/>
      <c r="H205" s="223"/>
      <c r="I205" s="264">
        <f>'Anexo PRA'!AM165</f>
        <v>0</v>
      </c>
      <c r="J205" s="264"/>
      <c r="K205" s="264"/>
      <c r="L205" s="264"/>
      <c r="M205" s="264"/>
      <c r="N205" s="264"/>
      <c r="O205" s="264"/>
      <c r="P205" s="25"/>
      <c r="Q205" s="223" t="s">
        <v>213</v>
      </c>
      <c r="R205" s="223"/>
      <c r="S205" s="223"/>
      <c r="T205" s="223"/>
      <c r="U205" s="223"/>
      <c r="V205" s="223"/>
      <c r="W205" s="223"/>
      <c r="X205" s="312">
        <f>IF(AM199=1,95%,IF(AM199=2,75%,IF(AM199=3,65%,0%)))</f>
        <v>0</v>
      </c>
      <c r="Y205" s="312"/>
      <c r="Z205" s="312"/>
      <c r="AA205" s="312"/>
      <c r="AB205" s="312"/>
      <c r="AC205" s="312"/>
      <c r="AD205" s="312"/>
      <c r="AE205" s="26"/>
      <c r="AF205" s="223" t="s">
        <v>214</v>
      </c>
      <c r="AG205" s="223"/>
      <c r="AH205" s="223"/>
      <c r="AI205" s="223"/>
      <c r="AJ205" s="223"/>
      <c r="AK205" s="223"/>
      <c r="AL205" s="223"/>
      <c r="AM205" s="264">
        <f>IFERROR(I205*X205,0)</f>
        <v>0</v>
      </c>
      <c r="AN205" s="264"/>
      <c r="AO205" s="264"/>
      <c r="AP205" s="264"/>
      <c r="AQ205" s="264"/>
      <c r="AR205" s="264"/>
      <c r="AS205" s="264"/>
      <c r="AT205" s="38"/>
      <c r="AU205" s="89"/>
      <c r="AV205" s="89"/>
      <c r="AW205" s="89"/>
      <c r="AX205" s="89"/>
      <c r="AY205" s="89"/>
      <c r="AZ205" s="89"/>
    </row>
    <row r="206" spans="1:52" ht="3.75" customHeight="1" x14ac:dyDescent="0.4">
      <c r="A206" s="90"/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56"/>
      <c r="W206" s="25"/>
      <c r="X206" s="25"/>
      <c r="Y206" s="20"/>
      <c r="Z206" s="20"/>
      <c r="AA206" s="20"/>
      <c r="AB206" s="20"/>
      <c r="AC206" s="20"/>
      <c r="AD206" s="20"/>
      <c r="AE206" s="26"/>
      <c r="AF206" s="25"/>
      <c r="AG206" s="25"/>
      <c r="AH206" s="25"/>
      <c r="AI206" s="25"/>
      <c r="AJ206" s="25"/>
      <c r="AK206" s="25"/>
      <c r="AL206" s="25"/>
      <c r="AM206" s="25"/>
      <c r="AN206" s="20"/>
      <c r="AO206" s="20"/>
      <c r="AP206" s="20"/>
      <c r="AQ206" s="20"/>
      <c r="AR206" s="20"/>
      <c r="AS206" s="20"/>
      <c r="AT206" s="38"/>
      <c r="AU206" s="89"/>
      <c r="AV206" s="89"/>
      <c r="AW206" s="89"/>
      <c r="AX206" s="89"/>
      <c r="AY206" s="89"/>
      <c r="AZ206" s="89"/>
    </row>
    <row r="207" spans="1:52" ht="15" customHeight="1" x14ac:dyDescent="0.4">
      <c r="A207" s="99"/>
      <c r="B207" s="334" t="s">
        <v>126</v>
      </c>
      <c r="C207" s="334"/>
      <c r="D207" s="334"/>
      <c r="E207" s="334"/>
      <c r="F207" s="334"/>
      <c r="G207" s="334"/>
      <c r="H207" s="334"/>
      <c r="I207" s="334"/>
      <c r="J207" s="334"/>
      <c r="K207" s="334"/>
      <c r="L207" s="334"/>
      <c r="M207" s="334"/>
      <c r="N207" s="334"/>
      <c r="O207" s="334"/>
      <c r="P207" s="334"/>
      <c r="Q207" s="334"/>
      <c r="R207" s="334"/>
      <c r="S207" s="334"/>
      <c r="T207" s="334"/>
      <c r="U207" s="334"/>
      <c r="V207" s="334"/>
      <c r="W207" s="334"/>
      <c r="X207" s="334"/>
      <c r="Y207" s="334"/>
      <c r="Z207" s="334"/>
      <c r="AA207" s="334"/>
      <c r="AB207" s="334"/>
      <c r="AC207" s="334"/>
      <c r="AD207" s="334"/>
      <c r="AE207" s="334"/>
      <c r="AF207" s="334"/>
      <c r="AG207" s="334"/>
      <c r="AH207" s="334"/>
      <c r="AI207" s="334"/>
      <c r="AJ207" s="334"/>
      <c r="AK207" s="334"/>
      <c r="AL207" s="334"/>
      <c r="AM207" s="334"/>
      <c r="AN207" s="334"/>
      <c r="AO207" s="334"/>
      <c r="AP207" s="334"/>
      <c r="AQ207" s="334"/>
      <c r="AR207" s="334"/>
      <c r="AS207" s="334"/>
      <c r="AT207" s="64"/>
      <c r="AU207" s="89"/>
      <c r="AW207" s="89"/>
      <c r="AX207" s="89"/>
      <c r="AY207" s="89"/>
      <c r="AZ207" s="89"/>
    </row>
    <row r="208" spans="1:52" ht="52.5" customHeight="1" x14ac:dyDescent="0.4">
      <c r="A208" s="89"/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56"/>
      <c r="W208" s="25"/>
      <c r="X208" s="25"/>
      <c r="Y208" s="20"/>
      <c r="Z208" s="20"/>
      <c r="AA208" s="20"/>
      <c r="AB208" s="20"/>
      <c r="AC208" s="20"/>
      <c r="AD208" s="20"/>
      <c r="AE208" s="26"/>
      <c r="AF208" s="25"/>
      <c r="AG208" s="25"/>
      <c r="AH208" s="25"/>
      <c r="AI208" s="25"/>
      <c r="AJ208" s="25"/>
      <c r="AK208" s="25"/>
      <c r="AL208" s="25"/>
      <c r="AM208" s="25"/>
      <c r="AN208" s="20"/>
      <c r="AO208" s="20"/>
      <c r="AP208" s="20"/>
      <c r="AQ208" s="20"/>
      <c r="AR208" s="20"/>
      <c r="AS208" s="20"/>
      <c r="AT208" s="25"/>
      <c r="AU208" s="89"/>
      <c r="AV208" s="89"/>
      <c r="AW208" s="89"/>
      <c r="AX208" s="89"/>
      <c r="AY208" s="89"/>
      <c r="AZ208" s="89"/>
    </row>
    <row r="209" spans="1:52" ht="30" customHeight="1" x14ac:dyDescent="0.4">
      <c r="A209" s="197"/>
      <c r="B209" s="139" t="s">
        <v>127</v>
      </c>
      <c r="C209" s="128"/>
      <c r="D209" s="128"/>
      <c r="E209" s="128"/>
      <c r="F209" s="128"/>
      <c r="G209" s="128"/>
      <c r="H209" s="128"/>
      <c r="I209" s="128"/>
      <c r="J209" s="128"/>
      <c r="K209" s="128"/>
      <c r="L209" s="128"/>
      <c r="M209" s="128"/>
      <c r="N209" s="128"/>
      <c r="O209" s="128"/>
      <c r="P209" s="128"/>
      <c r="Q209" s="128"/>
      <c r="R209" s="128"/>
      <c r="S209" s="128"/>
      <c r="T209" s="128"/>
      <c r="U209" s="128"/>
      <c r="V209" s="128"/>
      <c r="W209" s="128"/>
      <c r="X209" s="128"/>
      <c r="Y209" s="128"/>
      <c r="Z209" s="128"/>
      <c r="AA209" s="128"/>
      <c r="AB209" s="128"/>
      <c r="AC209" s="128"/>
      <c r="AD209" s="128"/>
      <c r="AE209" s="128"/>
      <c r="AF209" s="128"/>
      <c r="AG209" s="128"/>
      <c r="AH209" s="128"/>
      <c r="AI209" s="128"/>
      <c r="AJ209" s="128"/>
      <c r="AK209" s="128"/>
      <c r="AL209" s="335"/>
      <c r="AM209" s="335"/>
      <c r="AN209" s="335"/>
      <c r="AO209" s="335"/>
      <c r="AP209" s="336"/>
      <c r="AQ209" s="336"/>
      <c r="AR209" s="336"/>
      <c r="AS209" s="336"/>
      <c r="AT209" s="128"/>
      <c r="AU209" s="89"/>
      <c r="AW209" s="89"/>
      <c r="AX209" s="89"/>
      <c r="AY209" s="89"/>
      <c r="AZ209" s="89"/>
    </row>
    <row r="210" spans="1:52" ht="3.75" customHeight="1" x14ac:dyDescent="0.4">
      <c r="A210" s="90"/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56"/>
      <c r="W210" s="25"/>
      <c r="X210" s="25"/>
      <c r="Y210" s="20"/>
      <c r="Z210" s="20"/>
      <c r="AA210" s="20"/>
      <c r="AB210" s="20"/>
      <c r="AC210" s="20"/>
      <c r="AD210" s="20"/>
      <c r="AE210" s="26"/>
      <c r="AF210" s="25"/>
      <c r="AG210" s="25"/>
      <c r="AH210" s="25"/>
      <c r="AI210" s="25"/>
      <c r="AJ210" s="25"/>
      <c r="AK210" s="25"/>
      <c r="AL210" s="25"/>
      <c r="AM210" s="25"/>
      <c r="AN210" s="20"/>
      <c r="AO210" s="20"/>
      <c r="AP210" s="20"/>
      <c r="AQ210" s="20"/>
      <c r="AR210" s="20"/>
      <c r="AS210" s="20"/>
      <c r="AT210" s="38"/>
      <c r="AU210" s="89"/>
      <c r="AV210" s="89"/>
      <c r="AW210" s="89"/>
      <c r="AX210" s="89"/>
      <c r="AY210" s="89"/>
      <c r="AZ210" s="89"/>
    </row>
    <row r="211" spans="1:52" ht="22.5" customHeight="1" x14ac:dyDescent="0.4">
      <c r="A211" s="90"/>
      <c r="B211" s="333" t="s">
        <v>224</v>
      </c>
      <c r="C211" s="333"/>
      <c r="D211" s="333"/>
      <c r="E211" s="333"/>
      <c r="F211" s="333"/>
      <c r="G211" s="333"/>
      <c r="H211" s="333"/>
      <c r="I211" s="333"/>
      <c r="J211" s="333"/>
      <c r="K211" s="333"/>
      <c r="L211" s="333"/>
      <c r="M211" s="333"/>
      <c r="N211" s="333"/>
      <c r="O211" s="333"/>
      <c r="P211" s="333"/>
      <c r="Q211" s="333"/>
      <c r="R211" s="333"/>
      <c r="S211" s="333"/>
      <c r="T211" s="333"/>
      <c r="U211" s="333"/>
      <c r="V211" s="333"/>
      <c r="W211" s="333"/>
      <c r="X211" s="333"/>
      <c r="Y211" s="333"/>
      <c r="Z211" s="333"/>
      <c r="AA211" s="333"/>
      <c r="AB211" s="333"/>
      <c r="AC211" s="333"/>
      <c r="AD211" s="333"/>
      <c r="AE211" s="333"/>
      <c r="AF211" s="333"/>
      <c r="AG211" s="333"/>
      <c r="AH211" s="333"/>
      <c r="AI211" s="333"/>
      <c r="AJ211" s="333"/>
      <c r="AK211" s="333"/>
      <c r="AL211" s="333"/>
      <c r="AM211" s="333"/>
      <c r="AN211" s="333"/>
      <c r="AO211" s="333"/>
      <c r="AP211" s="333"/>
      <c r="AQ211" s="333"/>
      <c r="AR211" s="333"/>
      <c r="AS211" s="333"/>
      <c r="AT211" s="38"/>
      <c r="AU211" s="89"/>
      <c r="AV211" s="89"/>
      <c r="AW211" s="89"/>
      <c r="AX211" s="89"/>
      <c r="AY211" s="89"/>
      <c r="AZ211" s="89"/>
    </row>
    <row r="212" spans="1:52" ht="3.75" customHeight="1" x14ac:dyDescent="0.4">
      <c r="A212" s="90"/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0"/>
      <c r="Z212" s="20"/>
      <c r="AA212" s="20"/>
      <c r="AB212" s="20"/>
      <c r="AC212" s="20"/>
      <c r="AD212" s="20"/>
      <c r="AE212" s="26"/>
      <c r="AF212" s="25"/>
      <c r="AG212" s="25"/>
      <c r="AH212" s="25"/>
      <c r="AI212" s="25"/>
      <c r="AJ212" s="25"/>
      <c r="AK212" s="25"/>
      <c r="AL212" s="25"/>
      <c r="AM212" s="25"/>
      <c r="AN212" s="20"/>
      <c r="AO212" s="20"/>
      <c r="AP212" s="20"/>
      <c r="AQ212" s="20"/>
      <c r="AR212" s="20"/>
      <c r="AS212" s="20"/>
      <c r="AT212" s="38"/>
      <c r="AU212" s="89"/>
      <c r="AV212" s="89"/>
      <c r="AW212" s="89"/>
      <c r="AX212" s="89"/>
      <c r="AY212" s="89"/>
      <c r="AZ212" s="89"/>
    </row>
    <row r="213" spans="1:52" ht="18.75" customHeight="1" x14ac:dyDescent="0.4">
      <c r="A213" s="90"/>
      <c r="B213" s="223" t="s">
        <v>203</v>
      </c>
      <c r="C213" s="223"/>
      <c r="D213" s="223"/>
      <c r="E213" s="223"/>
      <c r="F213" s="223"/>
      <c r="G213" s="223"/>
      <c r="H213" s="223"/>
      <c r="I213" s="223"/>
      <c r="J213" s="223"/>
      <c r="K213" s="249">
        <f>'Anexo PRA'!K169</f>
        <v>0</v>
      </c>
      <c r="L213" s="249"/>
      <c r="M213" s="249"/>
      <c r="N213" s="249"/>
      <c r="O213" s="249"/>
      <c r="P213" s="249"/>
      <c r="Q213" s="249"/>
      <c r="R213" s="249"/>
      <c r="S213" s="249"/>
      <c r="T213" s="249"/>
      <c r="U213" s="249"/>
      <c r="V213" s="249"/>
      <c r="W213" s="25"/>
      <c r="X213" s="25"/>
      <c r="Y213" s="223" t="s">
        <v>204</v>
      </c>
      <c r="Z213" s="223"/>
      <c r="AA213" s="223"/>
      <c r="AB213" s="223"/>
      <c r="AC213" s="223"/>
      <c r="AD213" s="223"/>
      <c r="AE213" s="223"/>
      <c r="AF213" s="223"/>
      <c r="AG213" s="223"/>
      <c r="AH213" s="249">
        <f>'Anexo PRA'!AH169</f>
        <v>0</v>
      </c>
      <c r="AI213" s="249"/>
      <c r="AJ213" s="249"/>
      <c r="AK213" s="249"/>
      <c r="AL213" s="249"/>
      <c r="AM213" s="249"/>
      <c r="AN213" s="249"/>
      <c r="AO213" s="249"/>
      <c r="AP213" s="249"/>
      <c r="AQ213" s="249"/>
      <c r="AR213" s="249"/>
      <c r="AS213" s="249"/>
      <c r="AT213" s="38"/>
      <c r="AU213" s="89"/>
      <c r="AV213" s="89"/>
      <c r="AW213" s="89"/>
      <c r="AX213" s="89"/>
      <c r="AY213" s="89"/>
      <c r="AZ213" s="89"/>
    </row>
    <row r="214" spans="1:52" ht="3.75" customHeight="1" x14ac:dyDescent="0.4">
      <c r="A214" s="90"/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0"/>
      <c r="Z214" s="20"/>
      <c r="AA214" s="20"/>
      <c r="AB214" s="20"/>
      <c r="AC214" s="20"/>
      <c r="AD214" s="20"/>
      <c r="AE214" s="26"/>
      <c r="AF214" s="25"/>
      <c r="AG214" s="25"/>
      <c r="AH214" s="25"/>
      <c r="AI214" s="25"/>
      <c r="AJ214" s="25"/>
      <c r="AK214" s="25"/>
      <c r="AL214" s="25"/>
      <c r="AM214" s="25"/>
      <c r="AN214" s="20"/>
      <c r="AO214" s="20"/>
      <c r="AP214" s="20"/>
      <c r="AQ214" s="20"/>
      <c r="AR214" s="20"/>
      <c r="AS214" s="20"/>
      <c r="AT214" s="38"/>
      <c r="AU214" s="89"/>
      <c r="AV214" s="89"/>
      <c r="AW214" s="89"/>
      <c r="AX214" s="89"/>
      <c r="AY214" s="89"/>
      <c r="AZ214" s="89"/>
    </row>
    <row r="215" spans="1:52" ht="18" customHeight="1" x14ac:dyDescent="0.4">
      <c r="A215" s="90"/>
      <c r="B215" s="223" t="s">
        <v>205</v>
      </c>
      <c r="C215" s="223"/>
      <c r="D215" s="223"/>
      <c r="E215" s="223"/>
      <c r="F215" s="223"/>
      <c r="G215" s="223"/>
      <c r="H215" s="223"/>
      <c r="I215" s="249">
        <f>'Anexo PRA'!I171</f>
        <v>0</v>
      </c>
      <c r="J215" s="249"/>
      <c r="K215" s="249"/>
      <c r="L215" s="249"/>
      <c r="M215" s="249"/>
      <c r="N215" s="249"/>
      <c r="O215" s="249"/>
      <c r="P215" s="25"/>
      <c r="Q215" s="223" t="s">
        <v>206</v>
      </c>
      <c r="R215" s="223"/>
      <c r="S215" s="223"/>
      <c r="T215" s="223"/>
      <c r="U215" s="223"/>
      <c r="V215" s="223"/>
      <c r="W215" s="223"/>
      <c r="X215" s="249">
        <f>'Anexo PRA'!X171</f>
        <v>0</v>
      </c>
      <c r="Y215" s="249"/>
      <c r="Z215" s="249"/>
      <c r="AA215" s="249"/>
      <c r="AB215" s="249"/>
      <c r="AC215" s="249"/>
      <c r="AD215" s="249"/>
      <c r="AE215" s="26"/>
      <c r="AF215" s="223" t="s">
        <v>207</v>
      </c>
      <c r="AG215" s="223"/>
      <c r="AH215" s="223"/>
      <c r="AI215" s="223"/>
      <c r="AJ215" s="223"/>
      <c r="AK215" s="223"/>
      <c r="AL215" s="223"/>
      <c r="AM215" s="249">
        <f>'Anexo PRA'!AM171</f>
        <v>0</v>
      </c>
      <c r="AN215" s="249"/>
      <c r="AO215" s="249"/>
      <c r="AP215" s="249"/>
      <c r="AQ215" s="249"/>
      <c r="AR215" s="249"/>
      <c r="AS215" s="249"/>
      <c r="AT215" s="38"/>
      <c r="AU215" s="89"/>
      <c r="AV215" s="89"/>
      <c r="AW215" s="89"/>
      <c r="AX215" s="89"/>
      <c r="AY215" s="89"/>
      <c r="AZ215" s="89"/>
    </row>
    <row r="216" spans="1:52" ht="3.75" customHeight="1" x14ac:dyDescent="0.4">
      <c r="A216" s="90"/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0"/>
      <c r="Z216" s="20"/>
      <c r="AA216" s="20"/>
      <c r="AB216" s="20"/>
      <c r="AC216" s="20"/>
      <c r="AD216" s="20"/>
      <c r="AE216" s="26"/>
      <c r="AF216" s="25"/>
      <c r="AG216" s="25"/>
      <c r="AH216" s="25"/>
      <c r="AI216" s="25"/>
      <c r="AJ216" s="25"/>
      <c r="AK216" s="25"/>
      <c r="AL216" s="25"/>
      <c r="AM216" s="25"/>
      <c r="AN216" s="20"/>
      <c r="AO216" s="20"/>
      <c r="AP216" s="20"/>
      <c r="AQ216" s="20"/>
      <c r="AR216" s="20"/>
      <c r="AS216" s="20"/>
      <c r="AT216" s="38"/>
      <c r="AU216" s="89"/>
      <c r="AV216" s="89"/>
      <c r="AW216" s="89"/>
      <c r="AX216" s="89"/>
      <c r="AY216" s="89"/>
      <c r="AZ216" s="89"/>
    </row>
    <row r="217" spans="1:52" ht="18.75" customHeight="1" x14ac:dyDescent="0.4">
      <c r="A217" s="90"/>
      <c r="B217" s="223" t="s">
        <v>208</v>
      </c>
      <c r="C217" s="223"/>
      <c r="D217" s="223"/>
      <c r="E217" s="223"/>
      <c r="F217" s="223"/>
      <c r="G217" s="223"/>
      <c r="H217" s="223"/>
      <c r="I217" s="249">
        <f>'Anexo PRA'!I173</f>
        <v>0</v>
      </c>
      <c r="J217" s="249"/>
      <c r="K217" s="249"/>
      <c r="L217" s="249"/>
      <c r="M217" s="249"/>
      <c r="N217" s="249"/>
      <c r="O217" s="249"/>
      <c r="P217" s="25"/>
      <c r="Q217" s="223" t="s">
        <v>209</v>
      </c>
      <c r="R217" s="223"/>
      <c r="S217" s="223"/>
      <c r="T217" s="223"/>
      <c r="U217" s="223"/>
      <c r="V217" s="223"/>
      <c r="W217" s="223"/>
      <c r="X217" s="331">
        <f>'Anexo PRA'!X173</f>
        <v>0</v>
      </c>
      <c r="Y217" s="331"/>
      <c r="Z217" s="331"/>
      <c r="AA217" s="331"/>
      <c r="AB217" s="331"/>
      <c r="AC217" s="331"/>
      <c r="AD217" s="331"/>
      <c r="AE217" s="26"/>
      <c r="AF217" s="89"/>
      <c r="AG217" s="89"/>
      <c r="AH217" s="89"/>
      <c r="AI217" s="89"/>
      <c r="AJ217" s="89"/>
      <c r="AK217" s="89"/>
      <c r="AL217" s="89"/>
      <c r="AM217" s="89"/>
      <c r="AN217" s="89"/>
      <c r="AO217" s="89"/>
      <c r="AP217" s="89"/>
      <c r="AQ217" s="89"/>
      <c r="AR217" s="89"/>
      <c r="AS217" s="89"/>
      <c r="AT217" s="38"/>
      <c r="AU217" s="89"/>
      <c r="AV217" s="89"/>
      <c r="AW217" s="133" t="e">
        <f>X217/AX$279</f>
        <v>#DIV/0!</v>
      </c>
      <c r="AX217" s="89"/>
      <c r="AY217" s="89"/>
      <c r="AZ217" s="89"/>
    </row>
    <row r="218" spans="1:52" ht="3.75" customHeight="1" x14ac:dyDescent="0.4">
      <c r="A218" s="90"/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0"/>
      <c r="Z218" s="20"/>
      <c r="AA218" s="20"/>
      <c r="AB218" s="20"/>
      <c r="AC218" s="20"/>
      <c r="AD218" s="20"/>
      <c r="AE218" s="26"/>
      <c r="AF218" s="25"/>
      <c r="AG218" s="25"/>
      <c r="AH218" s="25"/>
      <c r="AI218" s="25"/>
      <c r="AJ218" s="25"/>
      <c r="AK218" s="25"/>
      <c r="AL218" s="25"/>
      <c r="AM218" s="25"/>
      <c r="AN218" s="20"/>
      <c r="AO218" s="20"/>
      <c r="AP218" s="20"/>
      <c r="AQ218" s="20"/>
      <c r="AR218" s="20"/>
      <c r="AS218" s="20"/>
      <c r="AT218" s="38"/>
      <c r="AU218" s="89"/>
      <c r="AV218" s="89"/>
      <c r="AW218" s="89"/>
      <c r="AX218" s="89"/>
      <c r="AY218" s="89"/>
      <c r="AZ218" s="89"/>
    </row>
    <row r="219" spans="1:52" ht="18" customHeight="1" x14ac:dyDescent="0.4">
      <c r="A219" s="90"/>
      <c r="B219" s="238" t="s">
        <v>210</v>
      </c>
      <c r="C219" s="238"/>
      <c r="D219" s="238"/>
      <c r="E219" s="238"/>
      <c r="F219" s="238"/>
      <c r="G219" s="238"/>
      <c r="H219" s="238"/>
      <c r="I219" s="238"/>
      <c r="J219" s="238"/>
      <c r="K219" s="238"/>
      <c r="L219" s="238"/>
      <c r="M219" s="238"/>
      <c r="N219" s="238"/>
      <c r="O219" s="238"/>
      <c r="P219" s="25"/>
      <c r="Q219" s="25"/>
      <c r="R219" s="25"/>
      <c r="S219" s="25"/>
      <c r="T219" s="25"/>
      <c r="U219" s="25"/>
      <c r="V219" s="25"/>
      <c r="W219" s="25"/>
      <c r="X219" s="25"/>
      <c r="Y219" s="20"/>
      <c r="Z219" s="20"/>
      <c r="AA219" s="20"/>
      <c r="AB219" s="20"/>
      <c r="AC219" s="20"/>
      <c r="AD219" s="20"/>
      <c r="AE219" s="26"/>
      <c r="AF219" s="223" t="s">
        <v>211</v>
      </c>
      <c r="AG219" s="223"/>
      <c r="AH219" s="223"/>
      <c r="AI219" s="223"/>
      <c r="AJ219" s="223"/>
      <c r="AK219" s="223"/>
      <c r="AL219" s="223"/>
      <c r="AM219" s="332" t="str" cm="1">
        <f t="array" ref="AM219">IFERROR(_xlfn.IFS(AND(I215="Não friável",X215="Bom"),3,AND(I215="Não friável",X215="Razoável"),3,AND(I215="Não friável",X215="Mau",I217="Acessível"),2,AND(I215="Não friável",X215="Mau",I217="Inacessível"),3,AND(I215="Friável",AM215="Revestido",X215="Bom",I217="Inacessível"),2,AND(I215="Friável",AM215="Revestido",X215="Bom",I217="Acessível"),1,AND(I215="Friável",AM215="Revestido",X215="Razoável"),1,AND(I215="Friável",AM215="Revestido",X215="Mau"),1,AND(I215="Friável",AM215="Não revestido"),1),"")</f>
        <v/>
      </c>
      <c r="AN219" s="332"/>
      <c r="AO219" s="332"/>
      <c r="AP219" s="332"/>
      <c r="AQ219" s="332"/>
      <c r="AR219" s="332"/>
      <c r="AS219" s="332"/>
      <c r="AT219" s="38"/>
      <c r="AU219" s="89"/>
      <c r="AV219" s="89"/>
      <c r="AW219" s="89"/>
      <c r="AX219" s="133">
        <f>IF(AM219=1,AW217,0)</f>
        <v>0</v>
      </c>
      <c r="AY219" s="133">
        <f>IF(AM219=2,AW217,0)</f>
        <v>0</v>
      </c>
      <c r="AZ219" s="133">
        <f>IF(AM219=3,AW217,0)</f>
        <v>0</v>
      </c>
    </row>
    <row r="220" spans="1:52" ht="3.75" customHeight="1" x14ac:dyDescent="0.4">
      <c r="A220" s="90"/>
      <c r="B220" s="238"/>
      <c r="C220" s="238"/>
      <c r="D220" s="238"/>
      <c r="E220" s="238"/>
      <c r="F220" s="238"/>
      <c r="G220" s="238"/>
      <c r="H220" s="238"/>
      <c r="I220" s="238"/>
      <c r="J220" s="238"/>
      <c r="K220" s="238"/>
      <c r="L220" s="238"/>
      <c r="M220" s="238"/>
      <c r="N220" s="238"/>
      <c r="O220" s="238"/>
      <c r="P220" s="25"/>
      <c r="Q220" s="25"/>
      <c r="R220" s="25"/>
      <c r="S220" s="25"/>
      <c r="T220" s="25"/>
      <c r="U220" s="25"/>
      <c r="V220" s="25"/>
      <c r="W220" s="25"/>
      <c r="X220" s="25"/>
      <c r="Y220" s="20"/>
      <c r="Z220" s="20"/>
      <c r="AA220" s="20"/>
      <c r="AB220" s="20"/>
      <c r="AC220" s="20"/>
      <c r="AD220" s="20"/>
      <c r="AE220" s="26"/>
      <c r="AF220" s="25"/>
      <c r="AG220" s="25"/>
      <c r="AH220" s="25"/>
      <c r="AI220" s="25"/>
      <c r="AJ220" s="25"/>
      <c r="AK220" s="25"/>
      <c r="AL220" s="25"/>
      <c r="AM220" s="25"/>
      <c r="AN220" s="20"/>
      <c r="AO220" s="20"/>
      <c r="AP220" s="20"/>
      <c r="AQ220" s="20"/>
      <c r="AR220" s="20"/>
      <c r="AS220" s="20"/>
      <c r="AT220" s="38"/>
      <c r="AU220" s="89"/>
      <c r="AV220" s="89"/>
      <c r="AW220" s="89"/>
      <c r="AX220" s="89"/>
      <c r="AY220" s="89"/>
      <c r="AZ220" s="89"/>
    </row>
    <row r="221" spans="1:52" ht="19.5" customHeight="1" x14ac:dyDescent="0.4">
      <c r="A221" s="90"/>
      <c r="B221" s="223" t="s">
        <v>212</v>
      </c>
      <c r="C221" s="223"/>
      <c r="D221" s="223"/>
      <c r="E221" s="223"/>
      <c r="F221" s="223"/>
      <c r="G221" s="223"/>
      <c r="H221" s="223"/>
      <c r="I221" s="264">
        <f>'Anexo PRA'!I176</f>
        <v>0</v>
      </c>
      <c r="J221" s="264"/>
      <c r="K221" s="264"/>
      <c r="L221" s="264"/>
      <c r="M221" s="264"/>
      <c r="N221" s="264"/>
      <c r="O221" s="264"/>
      <c r="P221" s="25"/>
      <c r="Q221" s="223" t="s">
        <v>213</v>
      </c>
      <c r="R221" s="223"/>
      <c r="S221" s="223"/>
      <c r="T221" s="223"/>
      <c r="U221" s="223"/>
      <c r="V221" s="223"/>
      <c r="W221" s="223"/>
      <c r="X221" s="312">
        <f>IF(AM219=1,100%,IF(AM219=2,80%,IF(AM219=3,70%,0%)))</f>
        <v>0</v>
      </c>
      <c r="Y221" s="312"/>
      <c r="Z221" s="312"/>
      <c r="AA221" s="312"/>
      <c r="AB221" s="312"/>
      <c r="AC221" s="312"/>
      <c r="AD221" s="312"/>
      <c r="AE221" s="26"/>
      <c r="AF221" s="223" t="s">
        <v>214</v>
      </c>
      <c r="AG221" s="223"/>
      <c r="AH221" s="223"/>
      <c r="AI221" s="223"/>
      <c r="AJ221" s="223"/>
      <c r="AK221" s="223"/>
      <c r="AL221" s="223"/>
      <c r="AM221" s="264">
        <f>IFERROR(I221*X221,0)</f>
        <v>0</v>
      </c>
      <c r="AN221" s="264"/>
      <c r="AO221" s="264"/>
      <c r="AP221" s="264"/>
      <c r="AQ221" s="264"/>
      <c r="AR221" s="264"/>
      <c r="AS221" s="264"/>
      <c r="AT221" s="38"/>
      <c r="AU221" s="89"/>
      <c r="AV221" s="89"/>
      <c r="AW221" s="89"/>
      <c r="AX221" s="89"/>
      <c r="AY221" s="89"/>
      <c r="AZ221" s="89"/>
    </row>
    <row r="222" spans="1:52" ht="3.75" customHeight="1" x14ac:dyDescent="0.4">
      <c r="A222" s="90"/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0"/>
      <c r="Z222" s="20"/>
      <c r="AA222" s="20"/>
      <c r="AB222" s="20"/>
      <c r="AC222" s="20"/>
      <c r="AD222" s="20"/>
      <c r="AE222" s="26"/>
      <c r="AF222" s="25"/>
      <c r="AG222" s="25"/>
      <c r="AH222" s="25"/>
      <c r="AI222" s="25"/>
      <c r="AJ222" s="25"/>
      <c r="AK222" s="25"/>
      <c r="AL222" s="25"/>
      <c r="AM222" s="25"/>
      <c r="AN222" s="20"/>
      <c r="AO222" s="20"/>
      <c r="AP222" s="20"/>
      <c r="AQ222" s="20"/>
      <c r="AR222" s="20"/>
      <c r="AS222" s="20"/>
      <c r="AT222" s="38"/>
      <c r="AU222" s="89"/>
      <c r="AV222" s="89"/>
      <c r="AW222" s="89"/>
      <c r="AX222" s="89"/>
      <c r="AY222" s="89"/>
      <c r="AZ222" s="89"/>
    </row>
    <row r="223" spans="1:52" ht="19.5" customHeight="1" x14ac:dyDescent="0.4">
      <c r="A223" s="90"/>
      <c r="B223" s="223" t="s">
        <v>215</v>
      </c>
      <c r="C223" s="223"/>
      <c r="D223" s="223"/>
      <c r="E223" s="223"/>
      <c r="F223" s="223"/>
      <c r="G223" s="223"/>
      <c r="H223" s="223"/>
      <c r="I223" s="264">
        <f>'Anexo PRA'!X176</f>
        <v>0</v>
      </c>
      <c r="J223" s="264"/>
      <c r="K223" s="264"/>
      <c r="L223" s="264"/>
      <c r="M223" s="264"/>
      <c r="N223" s="264"/>
      <c r="O223" s="264"/>
      <c r="P223" s="25"/>
      <c r="Q223" s="223" t="s">
        <v>213</v>
      </c>
      <c r="R223" s="223"/>
      <c r="S223" s="223"/>
      <c r="T223" s="223"/>
      <c r="U223" s="223"/>
      <c r="V223" s="223"/>
      <c r="W223" s="223"/>
      <c r="X223" s="312">
        <f>IF(AM219=1,95%,IF(AM219=2,75%,IF(AM219=3,65%,0%)))</f>
        <v>0</v>
      </c>
      <c r="Y223" s="312"/>
      <c r="Z223" s="312"/>
      <c r="AA223" s="312"/>
      <c r="AB223" s="312"/>
      <c r="AC223" s="312"/>
      <c r="AD223" s="312"/>
      <c r="AE223" s="26"/>
      <c r="AF223" s="223" t="s">
        <v>214</v>
      </c>
      <c r="AG223" s="223"/>
      <c r="AH223" s="223"/>
      <c r="AI223" s="223"/>
      <c r="AJ223" s="223"/>
      <c r="AK223" s="223"/>
      <c r="AL223" s="223"/>
      <c r="AM223" s="264">
        <f>IFERROR(I223*X223,0)</f>
        <v>0</v>
      </c>
      <c r="AN223" s="264"/>
      <c r="AO223" s="264"/>
      <c r="AP223" s="264"/>
      <c r="AQ223" s="264"/>
      <c r="AR223" s="264"/>
      <c r="AS223" s="264"/>
      <c r="AT223" s="38"/>
      <c r="AU223" s="89"/>
      <c r="AV223" s="89"/>
      <c r="AW223" s="89"/>
      <c r="AX223" s="89"/>
      <c r="AY223" s="89"/>
      <c r="AZ223" s="89"/>
    </row>
    <row r="224" spans="1:52" ht="3.75" customHeight="1" x14ac:dyDescent="0.4">
      <c r="A224" s="90"/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0"/>
      <c r="Z224" s="20"/>
      <c r="AA224" s="20"/>
      <c r="AB224" s="20"/>
      <c r="AC224" s="20"/>
      <c r="AD224" s="20"/>
      <c r="AE224" s="26"/>
      <c r="AF224" s="25"/>
      <c r="AG224" s="25"/>
      <c r="AH224" s="25"/>
      <c r="AI224" s="25"/>
      <c r="AJ224" s="25"/>
      <c r="AK224" s="25"/>
      <c r="AL224" s="25"/>
      <c r="AM224" s="25"/>
      <c r="AN224" s="20"/>
      <c r="AO224" s="20"/>
      <c r="AP224" s="20"/>
      <c r="AQ224" s="20"/>
      <c r="AR224" s="20"/>
      <c r="AS224" s="20"/>
      <c r="AT224" s="38"/>
      <c r="AU224" s="89"/>
      <c r="AV224" s="89"/>
      <c r="AW224" s="89"/>
      <c r="AX224" s="89"/>
      <c r="AY224" s="89"/>
      <c r="AZ224" s="89"/>
    </row>
    <row r="225" spans="1:52" ht="19.5" customHeight="1" x14ac:dyDescent="0.4">
      <c r="A225" s="90"/>
      <c r="B225" s="223" t="s">
        <v>216</v>
      </c>
      <c r="C225" s="223"/>
      <c r="D225" s="223"/>
      <c r="E225" s="223"/>
      <c r="F225" s="223"/>
      <c r="G225" s="223"/>
      <c r="H225" s="223"/>
      <c r="I225" s="264">
        <f>'Anexo PRA'!AM176</f>
        <v>0</v>
      </c>
      <c r="J225" s="264"/>
      <c r="K225" s="264"/>
      <c r="L225" s="264"/>
      <c r="M225" s="264"/>
      <c r="N225" s="264"/>
      <c r="O225" s="264"/>
      <c r="P225" s="25"/>
      <c r="Q225" s="223" t="s">
        <v>213</v>
      </c>
      <c r="R225" s="223"/>
      <c r="S225" s="223"/>
      <c r="T225" s="223"/>
      <c r="U225" s="223"/>
      <c r="V225" s="223"/>
      <c r="W225" s="223"/>
      <c r="X225" s="312">
        <f>IF(AM219=1,95%,IF(AM219=2,75%,IF(AM219=3,65%,0%)))</f>
        <v>0</v>
      </c>
      <c r="Y225" s="312"/>
      <c r="Z225" s="312"/>
      <c r="AA225" s="312"/>
      <c r="AB225" s="312"/>
      <c r="AC225" s="312"/>
      <c r="AD225" s="312"/>
      <c r="AE225" s="26"/>
      <c r="AF225" s="223" t="s">
        <v>214</v>
      </c>
      <c r="AG225" s="223"/>
      <c r="AH225" s="223"/>
      <c r="AI225" s="223"/>
      <c r="AJ225" s="223"/>
      <c r="AK225" s="223"/>
      <c r="AL225" s="223"/>
      <c r="AM225" s="264">
        <f>IFERROR(I225*X225,0)</f>
        <v>0</v>
      </c>
      <c r="AN225" s="264"/>
      <c r="AO225" s="264"/>
      <c r="AP225" s="264"/>
      <c r="AQ225" s="264"/>
      <c r="AR225" s="264"/>
      <c r="AS225" s="264"/>
      <c r="AT225" s="38"/>
      <c r="AU225" s="89"/>
      <c r="AV225" s="89"/>
      <c r="AW225" s="89"/>
      <c r="AX225" s="89"/>
      <c r="AY225" s="89"/>
      <c r="AZ225" s="89"/>
    </row>
    <row r="226" spans="1:52" ht="3.75" customHeight="1" x14ac:dyDescent="0.4">
      <c r="A226" s="90"/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56"/>
      <c r="W226" s="25"/>
      <c r="X226" s="25"/>
      <c r="Y226" s="20"/>
      <c r="Z226" s="20"/>
      <c r="AA226" s="20"/>
      <c r="AB226" s="20"/>
      <c r="AC226" s="20"/>
      <c r="AD226" s="20"/>
      <c r="AE226" s="26"/>
      <c r="AF226" s="25"/>
      <c r="AG226" s="25"/>
      <c r="AH226" s="25"/>
      <c r="AI226" s="25"/>
      <c r="AJ226" s="25"/>
      <c r="AK226" s="25"/>
      <c r="AL226" s="25"/>
      <c r="AM226" s="25"/>
      <c r="AN226" s="20"/>
      <c r="AO226" s="20"/>
      <c r="AP226" s="20"/>
      <c r="AQ226" s="20"/>
      <c r="AR226" s="20"/>
      <c r="AS226" s="20"/>
      <c r="AT226" s="38"/>
      <c r="AU226" s="89"/>
      <c r="AV226" s="89"/>
      <c r="AW226" s="89"/>
      <c r="AX226" s="89"/>
      <c r="AY226" s="89"/>
      <c r="AZ226" s="89"/>
    </row>
    <row r="227" spans="1:52" ht="22.5" customHeight="1" x14ac:dyDescent="0.4">
      <c r="A227" s="90"/>
      <c r="B227" s="333" t="s">
        <v>225</v>
      </c>
      <c r="C227" s="333"/>
      <c r="D227" s="333"/>
      <c r="E227" s="333"/>
      <c r="F227" s="333"/>
      <c r="G227" s="333"/>
      <c r="H227" s="333"/>
      <c r="I227" s="333"/>
      <c r="J227" s="333"/>
      <c r="K227" s="333"/>
      <c r="L227" s="333"/>
      <c r="M227" s="333"/>
      <c r="N227" s="333"/>
      <c r="O227" s="333"/>
      <c r="P227" s="333"/>
      <c r="Q227" s="333"/>
      <c r="R227" s="333"/>
      <c r="S227" s="333"/>
      <c r="T227" s="333"/>
      <c r="U227" s="333"/>
      <c r="V227" s="333"/>
      <c r="W227" s="333"/>
      <c r="X227" s="333"/>
      <c r="Y227" s="333"/>
      <c r="Z227" s="333"/>
      <c r="AA227" s="333"/>
      <c r="AB227" s="333"/>
      <c r="AC227" s="333"/>
      <c r="AD227" s="333"/>
      <c r="AE227" s="333"/>
      <c r="AF227" s="333"/>
      <c r="AG227" s="333"/>
      <c r="AH227" s="333"/>
      <c r="AI227" s="333"/>
      <c r="AJ227" s="333"/>
      <c r="AK227" s="333"/>
      <c r="AL227" s="333"/>
      <c r="AM227" s="333"/>
      <c r="AN227" s="333"/>
      <c r="AO227" s="333"/>
      <c r="AP227" s="333"/>
      <c r="AQ227" s="333"/>
      <c r="AR227" s="333"/>
      <c r="AS227" s="333"/>
      <c r="AT227" s="38"/>
      <c r="AU227" s="89"/>
      <c r="AV227" s="89"/>
      <c r="AW227" s="89"/>
      <c r="AX227" s="89"/>
      <c r="AY227" s="89"/>
      <c r="AZ227" s="89"/>
    </row>
    <row r="228" spans="1:52" ht="3.75" customHeight="1" x14ac:dyDescent="0.4">
      <c r="A228" s="90"/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0"/>
      <c r="Z228" s="20"/>
      <c r="AA228" s="20"/>
      <c r="AB228" s="20"/>
      <c r="AC228" s="20"/>
      <c r="AD228" s="20"/>
      <c r="AE228" s="26"/>
      <c r="AF228" s="25"/>
      <c r="AG228" s="25"/>
      <c r="AH228" s="25"/>
      <c r="AI228" s="25"/>
      <c r="AJ228" s="25"/>
      <c r="AK228" s="25"/>
      <c r="AL228" s="25"/>
      <c r="AM228" s="25"/>
      <c r="AN228" s="20"/>
      <c r="AO228" s="20"/>
      <c r="AP228" s="20"/>
      <c r="AQ228" s="20"/>
      <c r="AR228" s="20"/>
      <c r="AS228" s="20"/>
      <c r="AT228" s="38"/>
      <c r="AU228" s="89"/>
      <c r="AV228" s="89"/>
      <c r="AW228" s="89"/>
      <c r="AX228" s="89"/>
      <c r="AY228" s="89"/>
      <c r="AZ228" s="89"/>
    </row>
    <row r="229" spans="1:52" ht="18.75" customHeight="1" x14ac:dyDescent="0.4">
      <c r="A229" s="90"/>
      <c r="B229" s="223" t="s">
        <v>203</v>
      </c>
      <c r="C229" s="223"/>
      <c r="D229" s="223"/>
      <c r="E229" s="223"/>
      <c r="F229" s="223"/>
      <c r="G229" s="223"/>
      <c r="H229" s="223"/>
      <c r="I229" s="223"/>
      <c r="J229" s="223"/>
      <c r="K229" s="249">
        <f>'Anexo PRA'!K180</f>
        <v>0</v>
      </c>
      <c r="L229" s="249"/>
      <c r="M229" s="249"/>
      <c r="N229" s="249"/>
      <c r="O229" s="249"/>
      <c r="P229" s="249"/>
      <c r="Q229" s="249"/>
      <c r="R229" s="249"/>
      <c r="S229" s="249"/>
      <c r="T229" s="249"/>
      <c r="U229" s="249"/>
      <c r="V229" s="249"/>
      <c r="W229" s="25"/>
      <c r="X229" s="25"/>
      <c r="Y229" s="223" t="s">
        <v>204</v>
      </c>
      <c r="Z229" s="223"/>
      <c r="AA229" s="223"/>
      <c r="AB229" s="223"/>
      <c r="AC229" s="223"/>
      <c r="AD229" s="223"/>
      <c r="AE229" s="223"/>
      <c r="AF229" s="223"/>
      <c r="AG229" s="223"/>
      <c r="AH229" s="249">
        <f>'Anexo PRA'!AH180</f>
        <v>0</v>
      </c>
      <c r="AI229" s="249"/>
      <c r="AJ229" s="249"/>
      <c r="AK229" s="249"/>
      <c r="AL229" s="249"/>
      <c r="AM229" s="249"/>
      <c r="AN229" s="249"/>
      <c r="AO229" s="249"/>
      <c r="AP229" s="249"/>
      <c r="AQ229" s="249"/>
      <c r="AR229" s="249"/>
      <c r="AS229" s="249"/>
      <c r="AT229" s="38"/>
      <c r="AU229" s="89"/>
      <c r="AV229" s="89"/>
      <c r="AW229" s="89"/>
      <c r="AX229" s="89"/>
      <c r="AY229" s="89"/>
      <c r="AZ229" s="89"/>
    </row>
    <row r="230" spans="1:52" ht="3.75" customHeight="1" x14ac:dyDescent="0.4">
      <c r="A230" s="90"/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0"/>
      <c r="Z230" s="20"/>
      <c r="AA230" s="20"/>
      <c r="AB230" s="20"/>
      <c r="AC230" s="20"/>
      <c r="AD230" s="20"/>
      <c r="AE230" s="26"/>
      <c r="AF230" s="25"/>
      <c r="AG230" s="25"/>
      <c r="AH230" s="25"/>
      <c r="AI230" s="25"/>
      <c r="AJ230" s="25"/>
      <c r="AK230" s="25"/>
      <c r="AL230" s="25"/>
      <c r="AM230" s="25"/>
      <c r="AN230" s="20"/>
      <c r="AO230" s="20"/>
      <c r="AP230" s="20"/>
      <c r="AQ230" s="20"/>
      <c r="AR230" s="20"/>
      <c r="AS230" s="20"/>
      <c r="AT230" s="38"/>
      <c r="AU230" s="89"/>
      <c r="AV230" s="89"/>
      <c r="AW230" s="89"/>
      <c r="AX230" s="89"/>
      <c r="AY230" s="89"/>
      <c r="AZ230" s="89"/>
    </row>
    <row r="231" spans="1:52" ht="18" customHeight="1" x14ac:dyDescent="0.4">
      <c r="A231" s="90"/>
      <c r="B231" s="223" t="s">
        <v>205</v>
      </c>
      <c r="C231" s="223"/>
      <c r="D231" s="223"/>
      <c r="E231" s="223"/>
      <c r="F231" s="223"/>
      <c r="G231" s="223"/>
      <c r="H231" s="223"/>
      <c r="I231" s="249">
        <f>'Anexo PRA'!I182</f>
        <v>0</v>
      </c>
      <c r="J231" s="249"/>
      <c r="K231" s="249"/>
      <c r="L231" s="249"/>
      <c r="M231" s="249"/>
      <c r="N231" s="249"/>
      <c r="O231" s="249"/>
      <c r="P231" s="25"/>
      <c r="Q231" s="223" t="s">
        <v>206</v>
      </c>
      <c r="R231" s="223"/>
      <c r="S231" s="223"/>
      <c r="T231" s="223"/>
      <c r="U231" s="223"/>
      <c r="V231" s="223"/>
      <c r="W231" s="223"/>
      <c r="X231" s="249">
        <f>'Anexo PRA'!X182</f>
        <v>0</v>
      </c>
      <c r="Y231" s="249"/>
      <c r="Z231" s="249"/>
      <c r="AA231" s="249"/>
      <c r="AB231" s="249"/>
      <c r="AC231" s="249"/>
      <c r="AD231" s="249"/>
      <c r="AE231" s="26"/>
      <c r="AF231" s="223" t="s">
        <v>207</v>
      </c>
      <c r="AG231" s="223"/>
      <c r="AH231" s="223"/>
      <c r="AI231" s="223"/>
      <c r="AJ231" s="223"/>
      <c r="AK231" s="223"/>
      <c r="AL231" s="223"/>
      <c r="AM231" s="249">
        <f>'Anexo PRA'!AM182</f>
        <v>0</v>
      </c>
      <c r="AN231" s="249"/>
      <c r="AO231" s="249"/>
      <c r="AP231" s="249"/>
      <c r="AQ231" s="249"/>
      <c r="AR231" s="249"/>
      <c r="AS231" s="249"/>
      <c r="AT231" s="38"/>
      <c r="AU231" s="89"/>
      <c r="AV231" s="89"/>
      <c r="AW231" s="89"/>
      <c r="AX231" s="89"/>
      <c r="AY231" s="89"/>
      <c r="AZ231" s="89"/>
    </row>
    <row r="232" spans="1:52" ht="3.75" customHeight="1" x14ac:dyDescent="0.4">
      <c r="A232" s="90"/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0"/>
      <c r="Z232" s="20"/>
      <c r="AA232" s="20"/>
      <c r="AB232" s="20"/>
      <c r="AC232" s="20"/>
      <c r="AD232" s="20"/>
      <c r="AE232" s="26"/>
      <c r="AF232" s="25"/>
      <c r="AG232" s="25"/>
      <c r="AH232" s="25"/>
      <c r="AI232" s="25"/>
      <c r="AJ232" s="25"/>
      <c r="AK232" s="25"/>
      <c r="AL232" s="25"/>
      <c r="AM232" s="25"/>
      <c r="AN232" s="20"/>
      <c r="AO232" s="20"/>
      <c r="AP232" s="20"/>
      <c r="AQ232" s="20"/>
      <c r="AR232" s="20"/>
      <c r="AS232" s="20"/>
      <c r="AT232" s="38"/>
      <c r="AU232" s="89"/>
      <c r="AV232" s="89"/>
      <c r="AW232" s="89"/>
      <c r="AX232" s="89"/>
      <c r="AY232" s="89"/>
      <c r="AZ232" s="89"/>
    </row>
    <row r="233" spans="1:52" ht="18.75" customHeight="1" x14ac:dyDescent="0.4">
      <c r="A233" s="90"/>
      <c r="B233" s="223" t="s">
        <v>208</v>
      </c>
      <c r="C233" s="223"/>
      <c r="D233" s="223"/>
      <c r="E233" s="223"/>
      <c r="F233" s="223"/>
      <c r="G233" s="223"/>
      <c r="H233" s="223"/>
      <c r="I233" s="249">
        <f>'Anexo PRA'!I184</f>
        <v>0</v>
      </c>
      <c r="J233" s="249"/>
      <c r="K233" s="249"/>
      <c r="L233" s="249"/>
      <c r="M233" s="249"/>
      <c r="N233" s="249"/>
      <c r="O233" s="249"/>
      <c r="P233" s="25"/>
      <c r="Q233" s="223" t="s">
        <v>209</v>
      </c>
      <c r="R233" s="223"/>
      <c r="S233" s="223"/>
      <c r="T233" s="223"/>
      <c r="U233" s="223"/>
      <c r="V233" s="223"/>
      <c r="W233" s="223"/>
      <c r="X233" s="331">
        <f>'Anexo PRA'!X184</f>
        <v>0</v>
      </c>
      <c r="Y233" s="331"/>
      <c r="Z233" s="331"/>
      <c r="AA233" s="331"/>
      <c r="AB233" s="331"/>
      <c r="AC233" s="331"/>
      <c r="AD233" s="331"/>
      <c r="AE233" s="26"/>
      <c r="AF233" s="89"/>
      <c r="AG233" s="89"/>
      <c r="AH233" s="89"/>
      <c r="AI233" s="89"/>
      <c r="AJ233" s="89"/>
      <c r="AK233" s="89"/>
      <c r="AL233" s="89"/>
      <c r="AM233" s="89"/>
      <c r="AN233" s="89"/>
      <c r="AO233" s="89"/>
      <c r="AP233" s="89"/>
      <c r="AQ233" s="89"/>
      <c r="AR233" s="89"/>
      <c r="AS233" s="89"/>
      <c r="AT233" s="38"/>
      <c r="AU233" s="89"/>
      <c r="AV233" s="89"/>
      <c r="AW233" s="133" t="e">
        <f>X233/AX$279</f>
        <v>#DIV/0!</v>
      </c>
      <c r="AX233" s="89"/>
      <c r="AY233" s="89"/>
      <c r="AZ233" s="89"/>
    </row>
    <row r="234" spans="1:52" ht="3.75" customHeight="1" x14ac:dyDescent="0.4">
      <c r="A234" s="90"/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0"/>
      <c r="Z234" s="20"/>
      <c r="AA234" s="20"/>
      <c r="AB234" s="20"/>
      <c r="AC234" s="20"/>
      <c r="AD234" s="20"/>
      <c r="AE234" s="26"/>
      <c r="AF234" s="25"/>
      <c r="AG234" s="25"/>
      <c r="AH234" s="25"/>
      <c r="AI234" s="25"/>
      <c r="AJ234" s="25"/>
      <c r="AK234" s="25"/>
      <c r="AL234" s="25"/>
      <c r="AM234" s="25"/>
      <c r="AN234" s="20"/>
      <c r="AO234" s="20"/>
      <c r="AP234" s="20"/>
      <c r="AQ234" s="20"/>
      <c r="AR234" s="20"/>
      <c r="AS234" s="20"/>
      <c r="AT234" s="38"/>
      <c r="AU234" s="89"/>
      <c r="AV234" s="89"/>
      <c r="AW234" s="89"/>
      <c r="AX234" s="89"/>
      <c r="AY234" s="89"/>
      <c r="AZ234" s="89"/>
    </row>
    <row r="235" spans="1:52" ht="18" customHeight="1" x14ac:dyDescent="0.4">
      <c r="A235" s="90"/>
      <c r="B235" s="238" t="s">
        <v>210</v>
      </c>
      <c r="C235" s="238"/>
      <c r="D235" s="238"/>
      <c r="E235" s="238"/>
      <c r="F235" s="238"/>
      <c r="G235" s="238"/>
      <c r="H235" s="238"/>
      <c r="I235" s="238"/>
      <c r="J235" s="238"/>
      <c r="K235" s="238"/>
      <c r="L235" s="238"/>
      <c r="M235" s="238"/>
      <c r="N235" s="238"/>
      <c r="O235" s="238"/>
      <c r="P235" s="25"/>
      <c r="Q235" s="25"/>
      <c r="R235" s="25"/>
      <c r="S235" s="25"/>
      <c r="T235" s="25"/>
      <c r="U235" s="25"/>
      <c r="V235" s="25"/>
      <c r="W235" s="25"/>
      <c r="X235" s="25"/>
      <c r="Y235" s="20"/>
      <c r="Z235" s="20"/>
      <c r="AA235" s="20"/>
      <c r="AB235" s="20"/>
      <c r="AC235" s="20"/>
      <c r="AD235" s="20"/>
      <c r="AE235" s="26"/>
      <c r="AF235" s="223" t="s">
        <v>211</v>
      </c>
      <c r="AG235" s="223"/>
      <c r="AH235" s="223"/>
      <c r="AI235" s="223"/>
      <c r="AJ235" s="223"/>
      <c r="AK235" s="223"/>
      <c r="AL235" s="223"/>
      <c r="AM235" s="332" t="str" cm="1">
        <f t="array" ref="AM235">IFERROR(_xlfn.IFS(AND(I231="Não friável",X231="Bom"),3,AND(I231="Não friável",X231="Razoável"),3,AND(I231="Não friável",X231="Mau",I233="Acessível"),2,AND(I231="Não friável",X231="Mau",I233="Inacessível"),3,AND(I231="Friável",AM231="Revestido",X231="Bom",I233="Inacessível"),2,AND(I231="Friável",AM231="Revestido",X231="Bom",I233="Acessível"),1,AND(I231="Friável",AM231="Revestido",X231="Razoável"),1,AND(I231="Friável",AM231="Revestido",X231="Mau"),1,AND(I231="Friável",AM231="Não revestido"),1),"")</f>
        <v/>
      </c>
      <c r="AN235" s="332"/>
      <c r="AO235" s="332"/>
      <c r="AP235" s="332"/>
      <c r="AQ235" s="332"/>
      <c r="AR235" s="332"/>
      <c r="AS235" s="332"/>
      <c r="AT235" s="38"/>
      <c r="AU235" s="89"/>
      <c r="AV235" s="89"/>
      <c r="AW235" s="89"/>
      <c r="AX235" s="133">
        <f>IF(AM235=1,AW233,0)</f>
        <v>0</v>
      </c>
      <c r="AY235" s="133">
        <f>IF(AM235=2,AW233,0)</f>
        <v>0</v>
      </c>
      <c r="AZ235" s="133">
        <f>IF(AM235=3,AW233,0)</f>
        <v>0</v>
      </c>
    </row>
    <row r="236" spans="1:52" ht="3.75" customHeight="1" x14ac:dyDescent="0.4">
      <c r="A236" s="90"/>
      <c r="B236" s="238"/>
      <c r="C236" s="238"/>
      <c r="D236" s="238"/>
      <c r="E236" s="238"/>
      <c r="F236" s="238"/>
      <c r="G236" s="238"/>
      <c r="H236" s="238"/>
      <c r="I236" s="238"/>
      <c r="J236" s="238"/>
      <c r="K236" s="238"/>
      <c r="L236" s="238"/>
      <c r="M236" s="238"/>
      <c r="N236" s="238"/>
      <c r="O236" s="238"/>
      <c r="P236" s="25"/>
      <c r="Q236" s="25"/>
      <c r="R236" s="25"/>
      <c r="S236" s="25"/>
      <c r="T236" s="25"/>
      <c r="U236" s="25"/>
      <c r="V236" s="25"/>
      <c r="W236" s="25"/>
      <c r="X236" s="25"/>
      <c r="Y236" s="20"/>
      <c r="Z236" s="20"/>
      <c r="AA236" s="20"/>
      <c r="AB236" s="20"/>
      <c r="AC236" s="20"/>
      <c r="AD236" s="20"/>
      <c r="AE236" s="26"/>
      <c r="AF236" s="25"/>
      <c r="AG236" s="25"/>
      <c r="AH236" s="25"/>
      <c r="AI236" s="25"/>
      <c r="AJ236" s="25"/>
      <c r="AK236" s="25"/>
      <c r="AL236" s="25"/>
      <c r="AM236" s="25"/>
      <c r="AN236" s="20"/>
      <c r="AO236" s="20"/>
      <c r="AP236" s="20"/>
      <c r="AQ236" s="20"/>
      <c r="AR236" s="20"/>
      <c r="AS236" s="20"/>
      <c r="AT236" s="38"/>
      <c r="AU236" s="89"/>
      <c r="AV236" s="89"/>
      <c r="AW236" s="89"/>
      <c r="AX236" s="89"/>
      <c r="AY236" s="89"/>
      <c r="AZ236" s="89"/>
    </row>
    <row r="237" spans="1:52" ht="19.5" customHeight="1" x14ac:dyDescent="0.4">
      <c r="A237" s="90"/>
      <c r="B237" s="223" t="s">
        <v>212</v>
      </c>
      <c r="C237" s="223"/>
      <c r="D237" s="223"/>
      <c r="E237" s="223"/>
      <c r="F237" s="223"/>
      <c r="G237" s="223"/>
      <c r="H237" s="223"/>
      <c r="I237" s="264">
        <f>'Anexo PRA'!I187</f>
        <v>0</v>
      </c>
      <c r="J237" s="264"/>
      <c r="K237" s="264"/>
      <c r="L237" s="264"/>
      <c r="M237" s="264"/>
      <c r="N237" s="264"/>
      <c r="O237" s="264"/>
      <c r="P237" s="25"/>
      <c r="Q237" s="223" t="s">
        <v>213</v>
      </c>
      <c r="R237" s="223"/>
      <c r="S237" s="223"/>
      <c r="T237" s="223"/>
      <c r="U237" s="223"/>
      <c r="V237" s="223"/>
      <c r="W237" s="223"/>
      <c r="X237" s="312">
        <f>IF(AM235=1,100%,IF(AM235=2,80%,IF(AM235=3,70%,0%)))</f>
        <v>0</v>
      </c>
      <c r="Y237" s="312"/>
      <c r="Z237" s="312"/>
      <c r="AA237" s="312"/>
      <c r="AB237" s="312"/>
      <c r="AC237" s="312"/>
      <c r="AD237" s="312"/>
      <c r="AE237" s="26"/>
      <c r="AF237" s="223" t="s">
        <v>214</v>
      </c>
      <c r="AG237" s="223"/>
      <c r="AH237" s="223"/>
      <c r="AI237" s="223"/>
      <c r="AJ237" s="223"/>
      <c r="AK237" s="223"/>
      <c r="AL237" s="223"/>
      <c r="AM237" s="264">
        <f>IFERROR(I237*X237,0)</f>
        <v>0</v>
      </c>
      <c r="AN237" s="264"/>
      <c r="AO237" s="264"/>
      <c r="AP237" s="264"/>
      <c r="AQ237" s="264"/>
      <c r="AR237" s="264"/>
      <c r="AS237" s="264"/>
      <c r="AT237" s="38"/>
      <c r="AU237" s="89"/>
      <c r="AV237" s="89"/>
      <c r="AW237" s="89"/>
      <c r="AX237" s="89"/>
      <c r="AY237" s="89"/>
      <c r="AZ237" s="89"/>
    </row>
    <row r="238" spans="1:52" ht="3.75" customHeight="1" x14ac:dyDescent="0.4">
      <c r="A238" s="90"/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0"/>
      <c r="Z238" s="20"/>
      <c r="AA238" s="20"/>
      <c r="AB238" s="20"/>
      <c r="AC238" s="20"/>
      <c r="AD238" s="20"/>
      <c r="AE238" s="26"/>
      <c r="AF238" s="25"/>
      <c r="AG238" s="25"/>
      <c r="AH238" s="25"/>
      <c r="AI238" s="25"/>
      <c r="AJ238" s="25"/>
      <c r="AK238" s="25"/>
      <c r="AL238" s="25"/>
      <c r="AM238" s="25"/>
      <c r="AN238" s="20"/>
      <c r="AO238" s="20"/>
      <c r="AP238" s="20"/>
      <c r="AQ238" s="20"/>
      <c r="AR238" s="20"/>
      <c r="AS238" s="20"/>
      <c r="AT238" s="38"/>
      <c r="AU238" s="89"/>
      <c r="AV238" s="89"/>
      <c r="AW238" s="89"/>
      <c r="AX238" s="89"/>
      <c r="AY238" s="89"/>
      <c r="AZ238" s="89"/>
    </row>
    <row r="239" spans="1:52" ht="19.5" customHeight="1" x14ac:dyDescent="0.4">
      <c r="A239" s="90"/>
      <c r="B239" s="223" t="s">
        <v>215</v>
      </c>
      <c r="C239" s="223"/>
      <c r="D239" s="223"/>
      <c r="E239" s="223"/>
      <c r="F239" s="223"/>
      <c r="G239" s="223"/>
      <c r="H239" s="223"/>
      <c r="I239" s="264">
        <f>'Anexo PRA'!X187</f>
        <v>0</v>
      </c>
      <c r="J239" s="264"/>
      <c r="K239" s="264"/>
      <c r="L239" s="264"/>
      <c r="M239" s="264"/>
      <c r="N239" s="264"/>
      <c r="O239" s="264"/>
      <c r="P239" s="25"/>
      <c r="Q239" s="223" t="s">
        <v>213</v>
      </c>
      <c r="R239" s="223"/>
      <c r="S239" s="223"/>
      <c r="T239" s="223"/>
      <c r="U239" s="223"/>
      <c r="V239" s="223"/>
      <c r="W239" s="223"/>
      <c r="X239" s="312">
        <f>IF(AM235=1,95%,IF(AM235=2,75%,IF(AM235=3,65%,0%)))</f>
        <v>0</v>
      </c>
      <c r="Y239" s="312"/>
      <c r="Z239" s="312"/>
      <c r="AA239" s="312"/>
      <c r="AB239" s="312"/>
      <c r="AC239" s="312"/>
      <c r="AD239" s="312"/>
      <c r="AE239" s="26"/>
      <c r="AF239" s="223" t="s">
        <v>214</v>
      </c>
      <c r="AG239" s="223"/>
      <c r="AH239" s="223"/>
      <c r="AI239" s="223"/>
      <c r="AJ239" s="223"/>
      <c r="AK239" s="223"/>
      <c r="AL239" s="223"/>
      <c r="AM239" s="264">
        <f>IFERROR(I239*X239,0)</f>
        <v>0</v>
      </c>
      <c r="AN239" s="264"/>
      <c r="AO239" s="264"/>
      <c r="AP239" s="264"/>
      <c r="AQ239" s="264"/>
      <c r="AR239" s="264"/>
      <c r="AS239" s="264"/>
      <c r="AT239" s="38"/>
      <c r="AU239" s="89"/>
      <c r="AV239" s="89"/>
      <c r="AW239" s="89"/>
      <c r="AX239" s="89"/>
      <c r="AY239" s="89"/>
      <c r="AZ239" s="89"/>
    </row>
    <row r="240" spans="1:52" ht="3.75" customHeight="1" x14ac:dyDescent="0.4">
      <c r="A240" s="90"/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0"/>
      <c r="Z240" s="20"/>
      <c r="AA240" s="20"/>
      <c r="AB240" s="20"/>
      <c r="AC240" s="20"/>
      <c r="AD240" s="20"/>
      <c r="AE240" s="26"/>
      <c r="AF240" s="25"/>
      <c r="AG240" s="25"/>
      <c r="AH240" s="25"/>
      <c r="AI240" s="25"/>
      <c r="AJ240" s="25"/>
      <c r="AK240" s="25"/>
      <c r="AL240" s="25"/>
      <c r="AM240" s="25"/>
      <c r="AN240" s="20"/>
      <c r="AO240" s="20"/>
      <c r="AP240" s="20"/>
      <c r="AQ240" s="20"/>
      <c r="AR240" s="20"/>
      <c r="AS240" s="20"/>
      <c r="AT240" s="38"/>
      <c r="AU240" s="89"/>
      <c r="AV240" s="89"/>
      <c r="AW240" s="89"/>
      <c r="AX240" s="89"/>
      <c r="AY240" s="89"/>
      <c r="AZ240" s="89"/>
    </row>
    <row r="241" spans="1:52" ht="19.5" customHeight="1" x14ac:dyDescent="0.4">
      <c r="A241" s="90"/>
      <c r="B241" s="223" t="s">
        <v>216</v>
      </c>
      <c r="C241" s="223"/>
      <c r="D241" s="223"/>
      <c r="E241" s="223"/>
      <c r="F241" s="223"/>
      <c r="G241" s="223"/>
      <c r="H241" s="223"/>
      <c r="I241" s="264">
        <f>'Anexo PRA'!AM187</f>
        <v>0</v>
      </c>
      <c r="J241" s="264"/>
      <c r="K241" s="264"/>
      <c r="L241" s="264"/>
      <c r="M241" s="264"/>
      <c r="N241" s="264"/>
      <c r="O241" s="264"/>
      <c r="P241" s="25"/>
      <c r="Q241" s="223" t="s">
        <v>213</v>
      </c>
      <c r="R241" s="223"/>
      <c r="S241" s="223"/>
      <c r="T241" s="223"/>
      <c r="U241" s="223"/>
      <c r="V241" s="223"/>
      <c r="W241" s="223"/>
      <c r="X241" s="312">
        <f>IF(AM235=1,95%,IF(AM235=2,75%,IF(AM235=3,65%,0%)))</f>
        <v>0</v>
      </c>
      <c r="Y241" s="312"/>
      <c r="Z241" s="312"/>
      <c r="AA241" s="312"/>
      <c r="AB241" s="312"/>
      <c r="AC241" s="312"/>
      <c r="AD241" s="312"/>
      <c r="AE241" s="26"/>
      <c r="AF241" s="223" t="s">
        <v>214</v>
      </c>
      <c r="AG241" s="223"/>
      <c r="AH241" s="223"/>
      <c r="AI241" s="223"/>
      <c r="AJ241" s="223"/>
      <c r="AK241" s="223"/>
      <c r="AL241" s="223"/>
      <c r="AM241" s="264">
        <f>IFERROR(I241*X241,0)</f>
        <v>0</v>
      </c>
      <c r="AN241" s="264"/>
      <c r="AO241" s="264"/>
      <c r="AP241" s="264"/>
      <c r="AQ241" s="264"/>
      <c r="AR241" s="264"/>
      <c r="AS241" s="264"/>
      <c r="AT241" s="38"/>
      <c r="AU241" s="89"/>
      <c r="AV241" s="89"/>
      <c r="AW241" s="89"/>
      <c r="AX241" s="89"/>
      <c r="AY241" s="89"/>
      <c r="AZ241" s="89"/>
    </row>
    <row r="242" spans="1:52" ht="3.75" customHeight="1" x14ac:dyDescent="0.4">
      <c r="A242" s="90"/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56"/>
      <c r="W242" s="25"/>
      <c r="X242" s="25"/>
      <c r="Y242" s="20"/>
      <c r="Z242" s="20"/>
      <c r="AA242" s="20"/>
      <c r="AB242" s="20"/>
      <c r="AC242" s="20"/>
      <c r="AD242" s="20"/>
      <c r="AE242" s="26"/>
      <c r="AF242" s="25"/>
      <c r="AG242" s="25"/>
      <c r="AH242" s="25"/>
      <c r="AI242" s="25"/>
      <c r="AJ242" s="25"/>
      <c r="AK242" s="25"/>
      <c r="AL242" s="25"/>
      <c r="AM242" s="25"/>
      <c r="AN242" s="20"/>
      <c r="AO242" s="20"/>
      <c r="AP242" s="20"/>
      <c r="AQ242" s="20"/>
      <c r="AR242" s="20"/>
      <c r="AS242" s="20"/>
      <c r="AT242" s="38"/>
      <c r="AU242" s="89"/>
      <c r="AV242" s="89"/>
      <c r="AW242" s="89"/>
      <c r="AX242" s="89"/>
      <c r="AY242" s="89"/>
      <c r="AZ242" s="89"/>
    </row>
    <row r="243" spans="1:52" ht="22.5" customHeight="1" x14ac:dyDescent="0.4">
      <c r="A243" s="90"/>
      <c r="B243" s="333" t="s">
        <v>226</v>
      </c>
      <c r="C243" s="333"/>
      <c r="D243" s="333"/>
      <c r="E243" s="333"/>
      <c r="F243" s="333"/>
      <c r="G243" s="333"/>
      <c r="H243" s="333"/>
      <c r="I243" s="333"/>
      <c r="J243" s="333"/>
      <c r="K243" s="333"/>
      <c r="L243" s="333"/>
      <c r="M243" s="333"/>
      <c r="N243" s="333"/>
      <c r="O243" s="333"/>
      <c r="P243" s="333"/>
      <c r="Q243" s="333"/>
      <c r="R243" s="333"/>
      <c r="S243" s="333"/>
      <c r="T243" s="333"/>
      <c r="U243" s="333"/>
      <c r="V243" s="333"/>
      <c r="W243" s="333"/>
      <c r="X243" s="333"/>
      <c r="Y243" s="333"/>
      <c r="Z243" s="333"/>
      <c r="AA243" s="333"/>
      <c r="AB243" s="333"/>
      <c r="AC243" s="333"/>
      <c r="AD243" s="333"/>
      <c r="AE243" s="333"/>
      <c r="AF243" s="333"/>
      <c r="AG243" s="333"/>
      <c r="AH243" s="333"/>
      <c r="AI243" s="333"/>
      <c r="AJ243" s="333"/>
      <c r="AK243" s="333"/>
      <c r="AL243" s="333"/>
      <c r="AM243" s="333"/>
      <c r="AN243" s="333"/>
      <c r="AO243" s="333"/>
      <c r="AP243" s="333"/>
      <c r="AQ243" s="333"/>
      <c r="AR243" s="333"/>
      <c r="AS243" s="333"/>
      <c r="AT243" s="38"/>
      <c r="AU243" s="89"/>
      <c r="AV243" s="89"/>
      <c r="AW243" s="89"/>
      <c r="AX243" s="89"/>
      <c r="AY243" s="89"/>
      <c r="AZ243" s="89"/>
    </row>
    <row r="244" spans="1:52" ht="3.75" customHeight="1" x14ac:dyDescent="0.4">
      <c r="A244" s="90"/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0"/>
      <c r="Z244" s="20"/>
      <c r="AA244" s="20"/>
      <c r="AB244" s="20"/>
      <c r="AC244" s="20"/>
      <c r="AD244" s="20"/>
      <c r="AE244" s="26"/>
      <c r="AF244" s="25"/>
      <c r="AG244" s="25"/>
      <c r="AH244" s="25"/>
      <c r="AI244" s="25"/>
      <c r="AJ244" s="25"/>
      <c r="AK244" s="25"/>
      <c r="AL244" s="25"/>
      <c r="AM244" s="25"/>
      <c r="AN244" s="20"/>
      <c r="AO244" s="20"/>
      <c r="AP244" s="20"/>
      <c r="AQ244" s="20"/>
      <c r="AR244" s="20"/>
      <c r="AS244" s="20"/>
      <c r="AT244" s="38"/>
      <c r="AU244" s="89"/>
      <c r="AV244" s="89"/>
      <c r="AW244" s="89"/>
      <c r="AX244" s="89"/>
      <c r="AY244" s="89"/>
      <c r="AZ244" s="89"/>
    </row>
    <row r="245" spans="1:52" ht="18.75" customHeight="1" x14ac:dyDescent="0.4">
      <c r="A245" s="90"/>
      <c r="B245" s="223" t="s">
        <v>203</v>
      </c>
      <c r="C245" s="223"/>
      <c r="D245" s="223"/>
      <c r="E245" s="223"/>
      <c r="F245" s="223"/>
      <c r="G245" s="223"/>
      <c r="H245" s="223"/>
      <c r="I245" s="223"/>
      <c r="J245" s="223"/>
      <c r="K245" s="249">
        <f>'Anexo PRA'!K191</f>
        <v>0</v>
      </c>
      <c r="L245" s="249"/>
      <c r="M245" s="249"/>
      <c r="N245" s="249"/>
      <c r="O245" s="249"/>
      <c r="P245" s="249"/>
      <c r="Q245" s="249"/>
      <c r="R245" s="249"/>
      <c r="S245" s="249"/>
      <c r="T245" s="249"/>
      <c r="U245" s="249"/>
      <c r="V245" s="249"/>
      <c r="W245" s="25"/>
      <c r="X245" s="25"/>
      <c r="Y245" s="223" t="s">
        <v>204</v>
      </c>
      <c r="Z245" s="223"/>
      <c r="AA245" s="223"/>
      <c r="AB245" s="223"/>
      <c r="AC245" s="223"/>
      <c r="AD245" s="223"/>
      <c r="AE245" s="223"/>
      <c r="AF245" s="223"/>
      <c r="AG245" s="223"/>
      <c r="AH245" s="249">
        <f>'Anexo PRA'!AH191</f>
        <v>0</v>
      </c>
      <c r="AI245" s="249"/>
      <c r="AJ245" s="249"/>
      <c r="AK245" s="249"/>
      <c r="AL245" s="249"/>
      <c r="AM245" s="249"/>
      <c r="AN245" s="249"/>
      <c r="AO245" s="249"/>
      <c r="AP245" s="249"/>
      <c r="AQ245" s="249"/>
      <c r="AR245" s="249"/>
      <c r="AS245" s="249"/>
      <c r="AT245" s="38"/>
      <c r="AU245" s="89"/>
      <c r="AV245" s="89"/>
      <c r="AW245" s="89"/>
      <c r="AX245" s="89"/>
      <c r="AY245" s="89"/>
      <c r="AZ245" s="89"/>
    </row>
    <row r="246" spans="1:52" ht="3.75" customHeight="1" x14ac:dyDescent="0.4">
      <c r="A246" s="90"/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0"/>
      <c r="Z246" s="20"/>
      <c r="AA246" s="20"/>
      <c r="AB246" s="20"/>
      <c r="AC246" s="20"/>
      <c r="AD246" s="20"/>
      <c r="AE246" s="26"/>
      <c r="AF246" s="25"/>
      <c r="AG246" s="25"/>
      <c r="AH246" s="25"/>
      <c r="AI246" s="25"/>
      <c r="AJ246" s="25"/>
      <c r="AK246" s="25"/>
      <c r="AL246" s="25"/>
      <c r="AM246" s="25"/>
      <c r="AN246" s="20"/>
      <c r="AO246" s="20"/>
      <c r="AP246" s="20"/>
      <c r="AQ246" s="20"/>
      <c r="AR246" s="20"/>
      <c r="AS246" s="20"/>
      <c r="AT246" s="38"/>
      <c r="AU246" s="89"/>
      <c r="AV246" s="89"/>
      <c r="AW246" s="89"/>
      <c r="AX246" s="89"/>
      <c r="AY246" s="89"/>
      <c r="AZ246" s="89"/>
    </row>
    <row r="247" spans="1:52" ht="18" customHeight="1" x14ac:dyDescent="0.4">
      <c r="A247" s="90"/>
      <c r="B247" s="223" t="s">
        <v>205</v>
      </c>
      <c r="C247" s="223"/>
      <c r="D247" s="223"/>
      <c r="E247" s="223"/>
      <c r="F247" s="223"/>
      <c r="G247" s="223"/>
      <c r="H247" s="223"/>
      <c r="I247" s="249">
        <f>'Anexo PRA'!I193</f>
        <v>0</v>
      </c>
      <c r="J247" s="249"/>
      <c r="K247" s="249"/>
      <c r="L247" s="249"/>
      <c r="M247" s="249"/>
      <c r="N247" s="249"/>
      <c r="O247" s="249"/>
      <c r="P247" s="25"/>
      <c r="Q247" s="223" t="s">
        <v>206</v>
      </c>
      <c r="R247" s="223"/>
      <c r="S247" s="223"/>
      <c r="T247" s="223"/>
      <c r="U247" s="223"/>
      <c r="V247" s="223"/>
      <c r="W247" s="223"/>
      <c r="X247" s="249">
        <f>'Anexo PRA'!X193</f>
        <v>0</v>
      </c>
      <c r="Y247" s="249"/>
      <c r="Z247" s="249"/>
      <c r="AA247" s="249"/>
      <c r="AB247" s="249"/>
      <c r="AC247" s="249"/>
      <c r="AD247" s="249"/>
      <c r="AE247" s="26"/>
      <c r="AF247" s="223" t="s">
        <v>207</v>
      </c>
      <c r="AG247" s="223"/>
      <c r="AH247" s="223"/>
      <c r="AI247" s="223"/>
      <c r="AJ247" s="223"/>
      <c r="AK247" s="223"/>
      <c r="AL247" s="223"/>
      <c r="AM247" s="249">
        <f>'Anexo PRA'!AM193</f>
        <v>0</v>
      </c>
      <c r="AN247" s="249"/>
      <c r="AO247" s="249"/>
      <c r="AP247" s="249"/>
      <c r="AQ247" s="249"/>
      <c r="AR247" s="249"/>
      <c r="AS247" s="249"/>
      <c r="AT247" s="38"/>
      <c r="AU247" s="89"/>
      <c r="AV247" s="89"/>
      <c r="AW247" s="89"/>
      <c r="AX247" s="89"/>
      <c r="AY247" s="89"/>
      <c r="AZ247" s="89"/>
    </row>
    <row r="248" spans="1:52" ht="3.75" customHeight="1" x14ac:dyDescent="0.4">
      <c r="A248" s="90"/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0"/>
      <c r="Z248" s="20"/>
      <c r="AA248" s="20"/>
      <c r="AB248" s="20"/>
      <c r="AC248" s="20"/>
      <c r="AD248" s="20"/>
      <c r="AE248" s="26"/>
      <c r="AF248" s="25"/>
      <c r="AG248" s="25"/>
      <c r="AH248" s="25"/>
      <c r="AI248" s="25"/>
      <c r="AJ248" s="25"/>
      <c r="AK248" s="25"/>
      <c r="AL248" s="25"/>
      <c r="AM248" s="25"/>
      <c r="AN248" s="20"/>
      <c r="AO248" s="20"/>
      <c r="AP248" s="20"/>
      <c r="AQ248" s="20"/>
      <c r="AR248" s="20"/>
      <c r="AS248" s="20"/>
      <c r="AT248" s="38"/>
      <c r="AU248" s="89"/>
      <c r="AV248" s="89"/>
      <c r="AW248" s="89"/>
      <c r="AX248" s="89"/>
      <c r="AY248" s="89"/>
      <c r="AZ248" s="89"/>
    </row>
    <row r="249" spans="1:52" ht="18.75" customHeight="1" x14ac:dyDescent="0.4">
      <c r="A249" s="90"/>
      <c r="B249" s="223" t="s">
        <v>208</v>
      </c>
      <c r="C249" s="223"/>
      <c r="D249" s="223"/>
      <c r="E249" s="223"/>
      <c r="F249" s="223"/>
      <c r="G249" s="223"/>
      <c r="H249" s="223"/>
      <c r="I249" s="249">
        <f>'Anexo PRA'!I195</f>
        <v>0</v>
      </c>
      <c r="J249" s="249"/>
      <c r="K249" s="249"/>
      <c r="L249" s="249"/>
      <c r="M249" s="249"/>
      <c r="N249" s="249"/>
      <c r="O249" s="249"/>
      <c r="P249" s="25"/>
      <c r="Q249" s="223" t="s">
        <v>209</v>
      </c>
      <c r="R249" s="223"/>
      <c r="S249" s="223"/>
      <c r="T249" s="223"/>
      <c r="U249" s="223"/>
      <c r="V249" s="223"/>
      <c r="W249" s="223"/>
      <c r="X249" s="331">
        <f>'Anexo PRA'!X195</f>
        <v>0</v>
      </c>
      <c r="Y249" s="331"/>
      <c r="Z249" s="331"/>
      <c r="AA249" s="331"/>
      <c r="AB249" s="331"/>
      <c r="AC249" s="331"/>
      <c r="AD249" s="331"/>
      <c r="AE249" s="26"/>
      <c r="AF249" s="89"/>
      <c r="AG249" s="89"/>
      <c r="AH249" s="89"/>
      <c r="AI249" s="89"/>
      <c r="AJ249" s="89"/>
      <c r="AK249" s="89"/>
      <c r="AL249" s="89"/>
      <c r="AM249" s="89"/>
      <c r="AN249" s="89"/>
      <c r="AO249" s="89"/>
      <c r="AP249" s="89"/>
      <c r="AQ249" s="89"/>
      <c r="AR249" s="89"/>
      <c r="AS249" s="89"/>
      <c r="AT249" s="38"/>
      <c r="AU249" s="89"/>
      <c r="AV249" s="89"/>
      <c r="AW249" s="133" t="e">
        <f>X249/AX$279</f>
        <v>#DIV/0!</v>
      </c>
      <c r="AX249" s="89"/>
      <c r="AY249" s="89"/>
      <c r="AZ249" s="89"/>
    </row>
    <row r="250" spans="1:52" ht="3.75" customHeight="1" x14ac:dyDescent="0.4">
      <c r="A250" s="90"/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0"/>
      <c r="Z250" s="20"/>
      <c r="AA250" s="20"/>
      <c r="AB250" s="20"/>
      <c r="AC250" s="20"/>
      <c r="AD250" s="20"/>
      <c r="AE250" s="26"/>
      <c r="AF250" s="25"/>
      <c r="AG250" s="25"/>
      <c r="AH250" s="25"/>
      <c r="AI250" s="25"/>
      <c r="AJ250" s="25"/>
      <c r="AK250" s="25"/>
      <c r="AL250" s="25"/>
      <c r="AM250" s="25"/>
      <c r="AN250" s="20"/>
      <c r="AO250" s="20"/>
      <c r="AP250" s="20"/>
      <c r="AQ250" s="20"/>
      <c r="AR250" s="20"/>
      <c r="AS250" s="20"/>
      <c r="AT250" s="38"/>
      <c r="AU250" s="89"/>
      <c r="AV250" s="89"/>
      <c r="AW250" s="89"/>
      <c r="AX250" s="89"/>
      <c r="AY250" s="89"/>
      <c r="AZ250" s="89"/>
    </row>
    <row r="251" spans="1:52" ht="18" customHeight="1" x14ac:dyDescent="0.4">
      <c r="A251" s="90"/>
      <c r="B251" s="238" t="s">
        <v>210</v>
      </c>
      <c r="C251" s="238"/>
      <c r="D251" s="238"/>
      <c r="E251" s="238"/>
      <c r="F251" s="238"/>
      <c r="G251" s="238"/>
      <c r="H251" s="238"/>
      <c r="I251" s="238"/>
      <c r="J251" s="238"/>
      <c r="K251" s="238"/>
      <c r="L251" s="238"/>
      <c r="M251" s="238"/>
      <c r="N251" s="238"/>
      <c r="O251" s="238"/>
      <c r="P251" s="25"/>
      <c r="Q251" s="25"/>
      <c r="R251" s="25"/>
      <c r="S251" s="25"/>
      <c r="T251" s="25"/>
      <c r="U251" s="25"/>
      <c r="V251" s="25"/>
      <c r="W251" s="25"/>
      <c r="X251" s="25"/>
      <c r="Y251" s="20"/>
      <c r="Z251" s="20"/>
      <c r="AA251" s="20"/>
      <c r="AB251" s="20"/>
      <c r="AC251" s="20"/>
      <c r="AD251" s="20"/>
      <c r="AE251" s="26"/>
      <c r="AF251" s="223" t="s">
        <v>211</v>
      </c>
      <c r="AG251" s="223"/>
      <c r="AH251" s="223"/>
      <c r="AI251" s="223"/>
      <c r="AJ251" s="223"/>
      <c r="AK251" s="223"/>
      <c r="AL251" s="223"/>
      <c r="AM251" s="332" t="str" cm="1">
        <f t="array" ref="AM251">IFERROR(_xlfn.IFS(AND(I247="Não friável",X247="Bom"),3,AND(I247="Não friável",X247="Razoável"),3,AND(I247="Não friável",X247="Mau",I249="Acessível"),2,AND(I247="Não friável",X247="Mau",I249="Inacessível"),3,AND(I247="Friável",AM247="Revestido",X247="Bom",I249="Inacessível"),2,AND(I247="Friável",AM247="Revestido",X247="Bom",I249="Acessível"),1,AND(I247="Friável",AM247="Revestido",X247="Razoável"),1,AND(I247="Friável",AM247="Revestido",X247="Mau"),1,AND(I247="Friável",AM247="Não revestido"),1),"")</f>
        <v/>
      </c>
      <c r="AN251" s="332"/>
      <c r="AO251" s="332"/>
      <c r="AP251" s="332"/>
      <c r="AQ251" s="332"/>
      <c r="AR251" s="332"/>
      <c r="AS251" s="332"/>
      <c r="AT251" s="38"/>
      <c r="AU251" s="89"/>
      <c r="AV251" s="89"/>
      <c r="AW251" s="89"/>
      <c r="AX251" s="133">
        <f>IF(AM251=1,AW249,0)</f>
        <v>0</v>
      </c>
      <c r="AY251" s="133">
        <f>IF(AM251=2,AW249,0)</f>
        <v>0</v>
      </c>
      <c r="AZ251" s="133">
        <f>IF(AM251=3,AW249,0)</f>
        <v>0</v>
      </c>
    </row>
    <row r="252" spans="1:52" ht="3.75" customHeight="1" x14ac:dyDescent="0.4">
      <c r="A252" s="90"/>
      <c r="B252" s="238"/>
      <c r="C252" s="238"/>
      <c r="D252" s="238"/>
      <c r="E252" s="238"/>
      <c r="F252" s="238"/>
      <c r="G252" s="238"/>
      <c r="H252" s="238"/>
      <c r="I252" s="238"/>
      <c r="J252" s="238"/>
      <c r="K252" s="238"/>
      <c r="L252" s="238"/>
      <c r="M252" s="238"/>
      <c r="N252" s="238"/>
      <c r="O252" s="238"/>
      <c r="P252" s="25"/>
      <c r="Q252" s="25"/>
      <c r="R252" s="25"/>
      <c r="S252" s="25"/>
      <c r="T252" s="25"/>
      <c r="U252" s="25"/>
      <c r="V252" s="25"/>
      <c r="W252" s="25"/>
      <c r="X252" s="25"/>
      <c r="Y252" s="20"/>
      <c r="Z252" s="20"/>
      <c r="AA252" s="20"/>
      <c r="AB252" s="20"/>
      <c r="AC252" s="20"/>
      <c r="AD252" s="20"/>
      <c r="AE252" s="26"/>
      <c r="AF252" s="25"/>
      <c r="AG252" s="25"/>
      <c r="AH252" s="25"/>
      <c r="AI252" s="25"/>
      <c r="AJ252" s="25"/>
      <c r="AK252" s="25"/>
      <c r="AL252" s="25"/>
      <c r="AM252" s="25"/>
      <c r="AN252" s="20"/>
      <c r="AO252" s="20"/>
      <c r="AP252" s="20"/>
      <c r="AQ252" s="20"/>
      <c r="AR252" s="20"/>
      <c r="AS252" s="20"/>
      <c r="AT252" s="38"/>
      <c r="AU252" s="89"/>
      <c r="AV252" s="89"/>
      <c r="AW252" s="89"/>
      <c r="AX252" s="89"/>
      <c r="AY252" s="89"/>
      <c r="AZ252" s="89"/>
    </row>
    <row r="253" spans="1:52" ht="19.5" customHeight="1" x14ac:dyDescent="0.4">
      <c r="A253" s="90"/>
      <c r="B253" s="223" t="s">
        <v>212</v>
      </c>
      <c r="C253" s="223"/>
      <c r="D253" s="223"/>
      <c r="E253" s="223"/>
      <c r="F253" s="223"/>
      <c r="G253" s="223"/>
      <c r="H253" s="223"/>
      <c r="I253" s="264">
        <f>'Anexo PRA'!I198</f>
        <v>0</v>
      </c>
      <c r="J253" s="264"/>
      <c r="K253" s="264"/>
      <c r="L253" s="264"/>
      <c r="M253" s="264"/>
      <c r="N253" s="264"/>
      <c r="O253" s="264"/>
      <c r="P253" s="25"/>
      <c r="Q253" s="223" t="s">
        <v>213</v>
      </c>
      <c r="R253" s="223"/>
      <c r="S253" s="223"/>
      <c r="T253" s="223"/>
      <c r="U253" s="223"/>
      <c r="V253" s="223"/>
      <c r="W253" s="223"/>
      <c r="X253" s="312">
        <f>IF(AM251=1,100%,IF(AM251=2,80%,IF(AM251=3,70%,0%)))</f>
        <v>0</v>
      </c>
      <c r="Y253" s="312"/>
      <c r="Z253" s="312"/>
      <c r="AA253" s="312"/>
      <c r="AB253" s="312"/>
      <c r="AC253" s="312"/>
      <c r="AD253" s="312"/>
      <c r="AE253" s="26"/>
      <c r="AF253" s="223" t="s">
        <v>214</v>
      </c>
      <c r="AG253" s="223"/>
      <c r="AH253" s="223"/>
      <c r="AI253" s="223"/>
      <c r="AJ253" s="223"/>
      <c r="AK253" s="223"/>
      <c r="AL253" s="223"/>
      <c r="AM253" s="264">
        <f>IFERROR(I253*X253,0)</f>
        <v>0</v>
      </c>
      <c r="AN253" s="264"/>
      <c r="AO253" s="264"/>
      <c r="AP253" s="264"/>
      <c r="AQ253" s="264"/>
      <c r="AR253" s="264"/>
      <c r="AS253" s="264"/>
      <c r="AT253" s="38"/>
      <c r="AU253" s="89"/>
      <c r="AV253" s="89"/>
      <c r="AW253" s="89"/>
      <c r="AX253" s="89"/>
      <c r="AY253" s="89"/>
      <c r="AZ253" s="89"/>
    </row>
    <row r="254" spans="1:52" ht="3.75" customHeight="1" x14ac:dyDescent="0.4">
      <c r="A254" s="90"/>
      <c r="B254" s="25"/>
      <c r="C254" s="25"/>
      <c r="D254" s="25"/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0"/>
      <c r="Z254" s="20"/>
      <c r="AA254" s="20"/>
      <c r="AB254" s="20"/>
      <c r="AC254" s="20"/>
      <c r="AD254" s="20"/>
      <c r="AE254" s="26"/>
      <c r="AF254" s="25"/>
      <c r="AG254" s="25"/>
      <c r="AH254" s="25"/>
      <c r="AI254" s="25"/>
      <c r="AJ254" s="25"/>
      <c r="AK254" s="25"/>
      <c r="AL254" s="25"/>
      <c r="AM254" s="25"/>
      <c r="AN254" s="20"/>
      <c r="AO254" s="20"/>
      <c r="AP254" s="20"/>
      <c r="AQ254" s="20"/>
      <c r="AR254" s="20"/>
      <c r="AS254" s="20"/>
      <c r="AT254" s="38"/>
      <c r="AU254" s="89"/>
      <c r="AV254" s="89"/>
      <c r="AW254" s="89"/>
      <c r="AX254" s="89"/>
      <c r="AY254" s="89"/>
      <c r="AZ254" s="89"/>
    </row>
    <row r="255" spans="1:52" ht="18" customHeight="1" x14ac:dyDescent="0.4">
      <c r="A255" s="90"/>
      <c r="B255" s="223" t="s">
        <v>215</v>
      </c>
      <c r="C255" s="223"/>
      <c r="D255" s="223"/>
      <c r="E255" s="223"/>
      <c r="F255" s="223"/>
      <c r="G255" s="223"/>
      <c r="H255" s="223"/>
      <c r="I255" s="264">
        <f>'Anexo PRA'!X198</f>
        <v>0</v>
      </c>
      <c r="J255" s="264"/>
      <c r="K255" s="264"/>
      <c r="L255" s="264"/>
      <c r="M255" s="264"/>
      <c r="N255" s="264"/>
      <c r="O255" s="264"/>
      <c r="P255" s="25"/>
      <c r="Q255" s="223" t="s">
        <v>213</v>
      </c>
      <c r="R255" s="223"/>
      <c r="S255" s="223"/>
      <c r="T255" s="223"/>
      <c r="U255" s="223"/>
      <c r="V255" s="223"/>
      <c r="W255" s="223"/>
      <c r="X255" s="312">
        <f>IF(AM251=1,95%,IF(AM251=2,75%,IF(AM251=3,65%,0%)))</f>
        <v>0</v>
      </c>
      <c r="Y255" s="312"/>
      <c r="Z255" s="312"/>
      <c r="AA255" s="312"/>
      <c r="AB255" s="312"/>
      <c r="AC255" s="312"/>
      <c r="AD255" s="312"/>
      <c r="AE255" s="26"/>
      <c r="AF255" s="223" t="s">
        <v>214</v>
      </c>
      <c r="AG255" s="223"/>
      <c r="AH255" s="223"/>
      <c r="AI255" s="223"/>
      <c r="AJ255" s="223"/>
      <c r="AK255" s="223"/>
      <c r="AL255" s="223"/>
      <c r="AM255" s="264">
        <f>IFERROR(I255*X255,0)</f>
        <v>0</v>
      </c>
      <c r="AN255" s="264"/>
      <c r="AO255" s="264"/>
      <c r="AP255" s="264"/>
      <c r="AQ255" s="264"/>
      <c r="AR255" s="264"/>
      <c r="AS255" s="264"/>
      <c r="AT255" s="38"/>
      <c r="AU255" s="89"/>
      <c r="AV255" s="89"/>
      <c r="AW255" s="89"/>
      <c r="AX255" s="89"/>
      <c r="AY255" s="89"/>
      <c r="AZ255" s="89"/>
    </row>
    <row r="256" spans="1:52" ht="3.75" customHeight="1" x14ac:dyDescent="0.4">
      <c r="A256" s="90"/>
      <c r="B256" s="25"/>
      <c r="C256" s="25"/>
      <c r="D256" s="25"/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0"/>
      <c r="Z256" s="20"/>
      <c r="AA256" s="20"/>
      <c r="AB256" s="20"/>
      <c r="AC256" s="20"/>
      <c r="AD256" s="20"/>
      <c r="AE256" s="26"/>
      <c r="AF256" s="25"/>
      <c r="AG256" s="25"/>
      <c r="AH256" s="25"/>
      <c r="AI256" s="25"/>
      <c r="AJ256" s="25"/>
      <c r="AK256" s="25"/>
      <c r="AL256" s="25"/>
      <c r="AM256" s="25"/>
      <c r="AN256" s="20"/>
      <c r="AO256" s="20"/>
      <c r="AP256" s="20"/>
      <c r="AQ256" s="20"/>
      <c r="AR256" s="20"/>
      <c r="AS256" s="20"/>
      <c r="AT256" s="38"/>
      <c r="AU256" s="89"/>
      <c r="AV256" s="89"/>
      <c r="AW256" s="89"/>
      <c r="AX256" s="89"/>
      <c r="AY256" s="89"/>
      <c r="AZ256" s="89"/>
    </row>
    <row r="257" spans="1:52" ht="18" customHeight="1" x14ac:dyDescent="0.4">
      <c r="A257" s="90"/>
      <c r="B257" s="223" t="s">
        <v>216</v>
      </c>
      <c r="C257" s="223"/>
      <c r="D257" s="223"/>
      <c r="E257" s="223"/>
      <c r="F257" s="223"/>
      <c r="G257" s="223"/>
      <c r="H257" s="223"/>
      <c r="I257" s="264">
        <f>'Anexo PRA'!AM198</f>
        <v>0</v>
      </c>
      <c r="J257" s="264"/>
      <c r="K257" s="264"/>
      <c r="L257" s="264"/>
      <c r="M257" s="264"/>
      <c r="N257" s="264"/>
      <c r="O257" s="264"/>
      <c r="P257" s="25"/>
      <c r="Q257" s="223" t="s">
        <v>213</v>
      </c>
      <c r="R257" s="223"/>
      <c r="S257" s="223"/>
      <c r="T257" s="223"/>
      <c r="U257" s="223"/>
      <c r="V257" s="223"/>
      <c r="W257" s="223"/>
      <c r="X257" s="312">
        <f>IF(AM251=1,95%,IF(AM251=2,75%,IF(AM251=3,65%,0%)))</f>
        <v>0</v>
      </c>
      <c r="Y257" s="312"/>
      <c r="Z257" s="312"/>
      <c r="AA257" s="312"/>
      <c r="AB257" s="312"/>
      <c r="AC257" s="312"/>
      <c r="AD257" s="312"/>
      <c r="AE257" s="26"/>
      <c r="AF257" s="223" t="s">
        <v>214</v>
      </c>
      <c r="AG257" s="223"/>
      <c r="AH257" s="223"/>
      <c r="AI257" s="223"/>
      <c r="AJ257" s="223"/>
      <c r="AK257" s="223"/>
      <c r="AL257" s="223"/>
      <c r="AM257" s="264">
        <f>IFERROR(I257*X257,0)</f>
        <v>0</v>
      </c>
      <c r="AN257" s="264"/>
      <c r="AO257" s="264"/>
      <c r="AP257" s="264"/>
      <c r="AQ257" s="264"/>
      <c r="AR257" s="264"/>
      <c r="AS257" s="264"/>
      <c r="AT257" s="38"/>
      <c r="AU257" s="89"/>
      <c r="AV257" s="89"/>
      <c r="AW257" s="89"/>
      <c r="AX257" s="89"/>
      <c r="AY257" s="89"/>
      <c r="AZ257" s="89"/>
    </row>
    <row r="258" spans="1:52" ht="3.75" customHeight="1" x14ac:dyDescent="0.4">
      <c r="A258" s="90"/>
      <c r="B258" s="6"/>
      <c r="C258" s="6"/>
      <c r="D258" s="6"/>
      <c r="E258" s="6"/>
      <c r="F258" s="6"/>
      <c r="G258" s="6"/>
      <c r="H258" s="6"/>
      <c r="I258" s="124"/>
      <c r="J258" s="124"/>
      <c r="K258" s="124"/>
      <c r="L258" s="124"/>
      <c r="M258" s="124"/>
      <c r="N258" s="124"/>
      <c r="O258" s="124"/>
      <c r="P258" s="25"/>
      <c r="Q258" s="6"/>
      <c r="R258" s="6"/>
      <c r="S258" s="6"/>
      <c r="T258" s="6"/>
      <c r="U258" s="6"/>
      <c r="V258" s="6"/>
      <c r="W258" s="6"/>
      <c r="X258" s="134"/>
      <c r="Y258" s="134"/>
      <c r="Z258" s="134"/>
      <c r="AA258" s="134"/>
      <c r="AB258" s="134"/>
      <c r="AC258" s="134"/>
      <c r="AD258" s="134"/>
      <c r="AE258" s="26"/>
      <c r="AF258" s="6"/>
      <c r="AG258" s="6"/>
      <c r="AH258" s="6"/>
      <c r="AI258" s="6"/>
      <c r="AJ258" s="6"/>
      <c r="AK258" s="6"/>
      <c r="AL258" s="6"/>
      <c r="AM258" s="124"/>
      <c r="AN258" s="124"/>
      <c r="AO258" s="124"/>
      <c r="AP258" s="124"/>
      <c r="AQ258" s="124"/>
      <c r="AR258" s="124"/>
      <c r="AS258" s="124"/>
      <c r="AT258" s="38"/>
      <c r="AU258" s="89"/>
      <c r="AV258" s="89"/>
      <c r="AW258" s="89"/>
      <c r="AX258" s="89"/>
      <c r="AY258" s="89"/>
      <c r="AZ258" s="89"/>
    </row>
    <row r="259" spans="1:52" ht="22.5" customHeight="1" x14ac:dyDescent="0.4">
      <c r="A259" s="90"/>
      <c r="B259" s="333" t="s">
        <v>227</v>
      </c>
      <c r="C259" s="333"/>
      <c r="D259" s="333"/>
      <c r="E259" s="333"/>
      <c r="F259" s="333"/>
      <c r="G259" s="333"/>
      <c r="H259" s="333"/>
      <c r="I259" s="333"/>
      <c r="J259" s="333"/>
      <c r="K259" s="333"/>
      <c r="L259" s="333"/>
      <c r="M259" s="333"/>
      <c r="N259" s="333"/>
      <c r="O259" s="333"/>
      <c r="P259" s="333"/>
      <c r="Q259" s="333"/>
      <c r="R259" s="333"/>
      <c r="S259" s="333"/>
      <c r="T259" s="333"/>
      <c r="U259" s="333"/>
      <c r="V259" s="333"/>
      <c r="W259" s="333"/>
      <c r="X259" s="333"/>
      <c r="Y259" s="333"/>
      <c r="Z259" s="333"/>
      <c r="AA259" s="333"/>
      <c r="AB259" s="333"/>
      <c r="AC259" s="333"/>
      <c r="AD259" s="333"/>
      <c r="AE259" s="333"/>
      <c r="AF259" s="333"/>
      <c r="AG259" s="333"/>
      <c r="AH259" s="333"/>
      <c r="AI259" s="333"/>
      <c r="AJ259" s="333"/>
      <c r="AK259" s="333"/>
      <c r="AL259" s="333"/>
      <c r="AM259" s="333"/>
      <c r="AN259" s="333"/>
      <c r="AO259" s="333"/>
      <c r="AP259" s="333"/>
      <c r="AQ259" s="333"/>
      <c r="AR259" s="333"/>
      <c r="AS259" s="333"/>
      <c r="AT259" s="38"/>
      <c r="AU259" s="89"/>
      <c r="AV259" s="89"/>
      <c r="AW259" s="89"/>
      <c r="AX259" s="89"/>
      <c r="AY259" s="89"/>
      <c r="AZ259" s="89"/>
    </row>
    <row r="260" spans="1:52" ht="3.75" customHeight="1" x14ac:dyDescent="0.4">
      <c r="A260" s="90"/>
      <c r="B260" s="25"/>
      <c r="C260" s="25"/>
      <c r="D260" s="25"/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0"/>
      <c r="Z260" s="20"/>
      <c r="AA260" s="20"/>
      <c r="AB260" s="20"/>
      <c r="AC260" s="20"/>
      <c r="AD260" s="20"/>
      <c r="AE260" s="26"/>
      <c r="AF260" s="25"/>
      <c r="AG260" s="25"/>
      <c r="AH260" s="25"/>
      <c r="AI260" s="25"/>
      <c r="AJ260" s="25"/>
      <c r="AK260" s="25"/>
      <c r="AL260" s="25"/>
      <c r="AM260" s="25"/>
      <c r="AN260" s="20"/>
      <c r="AO260" s="20"/>
      <c r="AP260" s="20"/>
      <c r="AQ260" s="20"/>
      <c r="AR260" s="20"/>
      <c r="AS260" s="20"/>
      <c r="AT260" s="38"/>
      <c r="AU260" s="89"/>
      <c r="AV260" s="89"/>
      <c r="AW260" s="89"/>
      <c r="AX260" s="89"/>
      <c r="AY260" s="89"/>
      <c r="AZ260" s="89"/>
    </row>
    <row r="261" spans="1:52" ht="18.75" customHeight="1" x14ac:dyDescent="0.4">
      <c r="A261" s="90"/>
      <c r="B261" s="223" t="s">
        <v>203</v>
      </c>
      <c r="C261" s="223"/>
      <c r="D261" s="223"/>
      <c r="E261" s="223"/>
      <c r="F261" s="223"/>
      <c r="G261" s="223"/>
      <c r="H261" s="223"/>
      <c r="I261" s="223"/>
      <c r="J261" s="223"/>
      <c r="K261" s="249">
        <f>'Anexo PRA'!K205</f>
        <v>0</v>
      </c>
      <c r="L261" s="249"/>
      <c r="M261" s="249"/>
      <c r="N261" s="249"/>
      <c r="O261" s="249"/>
      <c r="P261" s="249"/>
      <c r="Q261" s="249"/>
      <c r="R261" s="249"/>
      <c r="S261" s="249"/>
      <c r="T261" s="249"/>
      <c r="U261" s="249"/>
      <c r="V261" s="249"/>
      <c r="W261" s="25"/>
      <c r="X261" s="25"/>
      <c r="Y261" s="223" t="s">
        <v>204</v>
      </c>
      <c r="Z261" s="223"/>
      <c r="AA261" s="223"/>
      <c r="AB261" s="223"/>
      <c r="AC261" s="223"/>
      <c r="AD261" s="223"/>
      <c r="AE261" s="223"/>
      <c r="AF261" s="223"/>
      <c r="AG261" s="223"/>
      <c r="AH261" s="249">
        <f>'Anexo PRA'!AH205</f>
        <v>0</v>
      </c>
      <c r="AI261" s="249"/>
      <c r="AJ261" s="249"/>
      <c r="AK261" s="249"/>
      <c r="AL261" s="249"/>
      <c r="AM261" s="249"/>
      <c r="AN261" s="249"/>
      <c r="AO261" s="249"/>
      <c r="AP261" s="249"/>
      <c r="AQ261" s="249"/>
      <c r="AR261" s="249"/>
      <c r="AS261" s="249"/>
      <c r="AT261" s="38"/>
      <c r="AU261" s="89"/>
      <c r="AV261" s="89"/>
      <c r="AW261" s="89"/>
      <c r="AX261" s="89"/>
      <c r="AY261" s="89"/>
      <c r="AZ261" s="89"/>
    </row>
    <row r="262" spans="1:52" ht="3.75" customHeight="1" x14ac:dyDescent="0.4">
      <c r="A262" s="90"/>
      <c r="B262" s="25"/>
      <c r="C262" s="25"/>
      <c r="D262" s="25"/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0"/>
      <c r="Z262" s="20"/>
      <c r="AA262" s="20"/>
      <c r="AB262" s="20"/>
      <c r="AC262" s="20"/>
      <c r="AD262" s="20"/>
      <c r="AE262" s="26"/>
      <c r="AF262" s="25"/>
      <c r="AG262" s="25"/>
      <c r="AH262" s="25"/>
      <c r="AI262" s="25"/>
      <c r="AJ262" s="25"/>
      <c r="AK262" s="25"/>
      <c r="AL262" s="25"/>
      <c r="AM262" s="25"/>
      <c r="AN262" s="20"/>
      <c r="AO262" s="20"/>
      <c r="AP262" s="20"/>
      <c r="AQ262" s="20"/>
      <c r="AR262" s="20"/>
      <c r="AS262" s="20"/>
      <c r="AT262" s="38"/>
      <c r="AU262" s="89"/>
      <c r="AV262" s="89"/>
      <c r="AW262" s="89"/>
      <c r="AX262" s="89"/>
      <c r="AY262" s="89"/>
      <c r="AZ262" s="89"/>
    </row>
    <row r="263" spans="1:52" ht="18" customHeight="1" x14ac:dyDescent="0.4">
      <c r="A263" s="90"/>
      <c r="B263" s="223" t="s">
        <v>205</v>
      </c>
      <c r="C263" s="223"/>
      <c r="D263" s="223"/>
      <c r="E263" s="223"/>
      <c r="F263" s="223"/>
      <c r="G263" s="223"/>
      <c r="H263" s="223"/>
      <c r="I263" s="249">
        <f>'Anexo PRA'!I207</f>
        <v>0</v>
      </c>
      <c r="J263" s="249"/>
      <c r="K263" s="249"/>
      <c r="L263" s="249"/>
      <c r="M263" s="249"/>
      <c r="N263" s="249"/>
      <c r="O263" s="249"/>
      <c r="P263" s="25"/>
      <c r="Q263" s="223" t="s">
        <v>206</v>
      </c>
      <c r="R263" s="223"/>
      <c r="S263" s="223"/>
      <c r="T263" s="223"/>
      <c r="U263" s="223"/>
      <c r="V263" s="223"/>
      <c r="W263" s="223"/>
      <c r="X263" s="249">
        <f>'Anexo PRA'!X207</f>
        <v>0</v>
      </c>
      <c r="Y263" s="249"/>
      <c r="Z263" s="249"/>
      <c r="AA263" s="249"/>
      <c r="AB263" s="249"/>
      <c r="AC263" s="249"/>
      <c r="AD263" s="249"/>
      <c r="AE263" s="26"/>
      <c r="AF263" s="223" t="s">
        <v>207</v>
      </c>
      <c r="AG263" s="223"/>
      <c r="AH263" s="223"/>
      <c r="AI263" s="223"/>
      <c r="AJ263" s="223"/>
      <c r="AK263" s="223"/>
      <c r="AL263" s="223"/>
      <c r="AM263" s="249">
        <f>'Anexo PRA'!AM207</f>
        <v>0</v>
      </c>
      <c r="AN263" s="249"/>
      <c r="AO263" s="249"/>
      <c r="AP263" s="249"/>
      <c r="AQ263" s="249"/>
      <c r="AR263" s="249"/>
      <c r="AS263" s="249"/>
      <c r="AT263" s="38"/>
      <c r="AU263" s="89"/>
      <c r="AV263" s="89"/>
      <c r="AW263" s="89"/>
      <c r="AX263" s="89"/>
      <c r="AY263" s="89"/>
      <c r="AZ263" s="89"/>
    </row>
    <row r="264" spans="1:52" ht="3.75" customHeight="1" x14ac:dyDescent="0.4">
      <c r="A264" s="90"/>
      <c r="B264" s="25"/>
      <c r="C264" s="25"/>
      <c r="D264" s="25"/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0"/>
      <c r="Z264" s="20"/>
      <c r="AA264" s="20"/>
      <c r="AB264" s="20"/>
      <c r="AC264" s="20"/>
      <c r="AD264" s="20"/>
      <c r="AE264" s="26"/>
      <c r="AF264" s="25"/>
      <c r="AG264" s="25"/>
      <c r="AH264" s="25"/>
      <c r="AI264" s="25"/>
      <c r="AJ264" s="25"/>
      <c r="AK264" s="25"/>
      <c r="AL264" s="25"/>
      <c r="AM264" s="25"/>
      <c r="AN264" s="20"/>
      <c r="AO264" s="20"/>
      <c r="AP264" s="20"/>
      <c r="AQ264" s="20"/>
      <c r="AR264" s="20"/>
      <c r="AS264" s="20"/>
      <c r="AT264" s="38"/>
      <c r="AU264" s="89"/>
      <c r="AV264" s="89"/>
      <c r="AW264" s="89"/>
      <c r="AX264" s="89"/>
      <c r="AY264" s="89"/>
      <c r="AZ264" s="89"/>
    </row>
    <row r="265" spans="1:52" ht="18.75" customHeight="1" x14ac:dyDescent="0.4">
      <c r="A265" s="90"/>
      <c r="B265" s="223" t="s">
        <v>208</v>
      </c>
      <c r="C265" s="223"/>
      <c r="D265" s="223"/>
      <c r="E265" s="223"/>
      <c r="F265" s="223"/>
      <c r="G265" s="223"/>
      <c r="H265" s="223"/>
      <c r="I265" s="249">
        <f>'Anexo PRA'!I209</f>
        <v>0</v>
      </c>
      <c r="J265" s="249"/>
      <c r="K265" s="249"/>
      <c r="L265" s="249"/>
      <c r="M265" s="249"/>
      <c r="N265" s="249"/>
      <c r="O265" s="249"/>
      <c r="P265" s="25"/>
      <c r="Q265" s="223" t="s">
        <v>209</v>
      </c>
      <c r="R265" s="223"/>
      <c r="S265" s="223"/>
      <c r="T265" s="223"/>
      <c r="U265" s="223"/>
      <c r="V265" s="223"/>
      <c r="W265" s="223"/>
      <c r="X265" s="331">
        <f>'Anexo PRA'!X209</f>
        <v>0</v>
      </c>
      <c r="Y265" s="331"/>
      <c r="Z265" s="331"/>
      <c r="AA265" s="331"/>
      <c r="AB265" s="331"/>
      <c r="AC265" s="331"/>
      <c r="AD265" s="331"/>
      <c r="AE265" s="26"/>
      <c r="AF265" s="89"/>
      <c r="AG265" s="89"/>
      <c r="AH265" s="89"/>
      <c r="AI265" s="89"/>
      <c r="AJ265" s="89"/>
      <c r="AK265" s="89"/>
      <c r="AL265" s="89"/>
      <c r="AM265" s="89"/>
      <c r="AN265" s="89"/>
      <c r="AO265" s="89"/>
      <c r="AP265" s="89"/>
      <c r="AQ265" s="89"/>
      <c r="AR265" s="89"/>
      <c r="AS265" s="89"/>
      <c r="AT265" s="38"/>
      <c r="AU265" s="89"/>
      <c r="AV265" s="89"/>
      <c r="AW265" s="133" t="e">
        <f>X265/AX$279</f>
        <v>#DIV/0!</v>
      </c>
      <c r="AX265" s="89"/>
      <c r="AY265" s="89"/>
      <c r="AZ265" s="89"/>
    </row>
    <row r="266" spans="1:52" ht="3.75" customHeight="1" x14ac:dyDescent="0.4">
      <c r="A266" s="90"/>
      <c r="B266" s="25"/>
      <c r="C266" s="25"/>
      <c r="D266" s="25"/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0"/>
      <c r="Z266" s="20"/>
      <c r="AA266" s="20"/>
      <c r="AB266" s="20"/>
      <c r="AC266" s="20"/>
      <c r="AD266" s="20"/>
      <c r="AE266" s="26"/>
      <c r="AF266" s="25"/>
      <c r="AG266" s="25"/>
      <c r="AH266" s="25"/>
      <c r="AI266" s="25"/>
      <c r="AJ266" s="25"/>
      <c r="AK266" s="25"/>
      <c r="AL266" s="25"/>
      <c r="AM266" s="25"/>
      <c r="AN266" s="20"/>
      <c r="AO266" s="20"/>
      <c r="AP266" s="20"/>
      <c r="AQ266" s="20"/>
      <c r="AR266" s="20"/>
      <c r="AS266" s="20"/>
      <c r="AT266" s="38"/>
      <c r="AU266" s="89"/>
      <c r="AV266" s="89"/>
      <c r="AW266" s="89"/>
      <c r="AX266" s="89"/>
      <c r="AY266" s="89"/>
      <c r="AZ266" s="89"/>
    </row>
    <row r="267" spans="1:52" ht="18" customHeight="1" x14ac:dyDescent="0.4">
      <c r="A267" s="90"/>
      <c r="B267" s="238" t="s">
        <v>210</v>
      </c>
      <c r="C267" s="238"/>
      <c r="D267" s="238"/>
      <c r="E267" s="238"/>
      <c r="F267" s="238"/>
      <c r="G267" s="238"/>
      <c r="H267" s="238"/>
      <c r="I267" s="238"/>
      <c r="J267" s="238"/>
      <c r="K267" s="238"/>
      <c r="L267" s="238"/>
      <c r="M267" s="238"/>
      <c r="N267" s="238"/>
      <c r="O267" s="238"/>
      <c r="P267" s="25"/>
      <c r="Q267" s="25"/>
      <c r="R267" s="25"/>
      <c r="S267" s="25"/>
      <c r="T267" s="25"/>
      <c r="U267" s="25"/>
      <c r="V267" s="25"/>
      <c r="W267" s="25"/>
      <c r="X267" s="25"/>
      <c r="Y267" s="20"/>
      <c r="Z267" s="20"/>
      <c r="AA267" s="20"/>
      <c r="AB267" s="20"/>
      <c r="AC267" s="20"/>
      <c r="AD267" s="20"/>
      <c r="AE267" s="26"/>
      <c r="AF267" s="223" t="s">
        <v>211</v>
      </c>
      <c r="AG267" s="223"/>
      <c r="AH267" s="223"/>
      <c r="AI267" s="223"/>
      <c r="AJ267" s="223"/>
      <c r="AK267" s="223"/>
      <c r="AL267" s="223"/>
      <c r="AM267" s="332" t="str" cm="1">
        <f t="array" ref="AM267">IFERROR(_xlfn.IFS(AND(I263="Não friável",X263="Bom"),3,AND(I263="Não friável",X263="Razoável"),3,AND(I263="Não friável",X263="Mau",I265="Acessível"),2,AND(I263="Não friável",X263="Mau",I265="Inacessível"),3,AND(I263="Friável",AM263="Revestido",X263="Bom",I265="Inacessível"),2,AND(I263="Friável",AM263="Revestido",X263="Bom",I265="Acessível"),1,AND(I263="Friável",AM263="Revestido",X263="Razoável"),1,AND(I263="Friável",AM263="Revestido",X263="Mau"),1,AND(I263="Friável",AM263="Não revestido"),1),"")</f>
        <v/>
      </c>
      <c r="AN267" s="332"/>
      <c r="AO267" s="332"/>
      <c r="AP267" s="332"/>
      <c r="AQ267" s="332"/>
      <c r="AR267" s="332"/>
      <c r="AS267" s="332"/>
      <c r="AT267" s="38"/>
      <c r="AU267" s="89"/>
      <c r="AV267" s="89"/>
      <c r="AW267" s="89"/>
      <c r="AX267" s="133">
        <f>IF(AM267=1,AW265,0)</f>
        <v>0</v>
      </c>
      <c r="AY267" s="133">
        <f>IF(AM267=2,AW265,0)</f>
        <v>0</v>
      </c>
      <c r="AZ267" s="133">
        <f>IF(AM267=3,AW265,0)</f>
        <v>0</v>
      </c>
    </row>
    <row r="268" spans="1:52" ht="3.75" customHeight="1" x14ac:dyDescent="0.4">
      <c r="A268" s="90"/>
      <c r="B268" s="238"/>
      <c r="C268" s="238"/>
      <c r="D268" s="238"/>
      <c r="E268" s="238"/>
      <c r="F268" s="238"/>
      <c r="G268" s="238"/>
      <c r="H268" s="238"/>
      <c r="I268" s="238"/>
      <c r="J268" s="238"/>
      <c r="K268" s="238"/>
      <c r="L268" s="238"/>
      <c r="M268" s="238"/>
      <c r="N268" s="238"/>
      <c r="O268" s="238"/>
      <c r="P268" s="25"/>
      <c r="Q268" s="25"/>
      <c r="R268" s="25"/>
      <c r="S268" s="25"/>
      <c r="T268" s="25"/>
      <c r="U268" s="25"/>
      <c r="V268" s="25"/>
      <c r="W268" s="25"/>
      <c r="X268" s="25"/>
      <c r="Y268" s="20"/>
      <c r="Z268" s="20"/>
      <c r="AA268" s="20"/>
      <c r="AB268" s="20"/>
      <c r="AC268" s="20"/>
      <c r="AD268" s="20"/>
      <c r="AE268" s="26"/>
      <c r="AF268" s="25"/>
      <c r="AG268" s="25"/>
      <c r="AH268" s="25"/>
      <c r="AI268" s="25"/>
      <c r="AJ268" s="25"/>
      <c r="AK268" s="25"/>
      <c r="AL268" s="25"/>
      <c r="AM268" s="25"/>
      <c r="AN268" s="20"/>
      <c r="AO268" s="20"/>
      <c r="AP268" s="20"/>
      <c r="AQ268" s="20"/>
      <c r="AR268" s="20"/>
      <c r="AS268" s="20"/>
      <c r="AT268" s="38"/>
      <c r="AU268" s="89"/>
      <c r="AV268" s="89"/>
      <c r="AW268" s="89"/>
      <c r="AX268" s="89"/>
      <c r="AY268" s="89"/>
      <c r="AZ268" s="89"/>
    </row>
    <row r="269" spans="1:52" ht="19.5" customHeight="1" x14ac:dyDescent="0.4">
      <c r="A269" s="90"/>
      <c r="B269" s="223" t="s">
        <v>212</v>
      </c>
      <c r="C269" s="223"/>
      <c r="D269" s="223"/>
      <c r="E269" s="223"/>
      <c r="F269" s="223"/>
      <c r="G269" s="223"/>
      <c r="H269" s="223"/>
      <c r="I269" s="264">
        <f>'Anexo PRA'!I212</f>
        <v>0</v>
      </c>
      <c r="J269" s="264"/>
      <c r="K269" s="264"/>
      <c r="L269" s="264"/>
      <c r="M269" s="264"/>
      <c r="N269" s="264"/>
      <c r="O269" s="264"/>
      <c r="P269" s="25"/>
      <c r="Q269" s="223" t="s">
        <v>213</v>
      </c>
      <c r="R269" s="223"/>
      <c r="S269" s="223"/>
      <c r="T269" s="223"/>
      <c r="U269" s="223"/>
      <c r="V269" s="223"/>
      <c r="W269" s="223"/>
      <c r="X269" s="312">
        <f>IF(AM267=1,100%,IF(AM267=2,80%,IF(AM267=3,70%,0%)))</f>
        <v>0</v>
      </c>
      <c r="Y269" s="312"/>
      <c r="Z269" s="312"/>
      <c r="AA269" s="312"/>
      <c r="AB269" s="312"/>
      <c r="AC269" s="312"/>
      <c r="AD269" s="312"/>
      <c r="AE269" s="26"/>
      <c r="AF269" s="223" t="s">
        <v>214</v>
      </c>
      <c r="AG269" s="223"/>
      <c r="AH269" s="223"/>
      <c r="AI269" s="223"/>
      <c r="AJ269" s="223"/>
      <c r="AK269" s="223"/>
      <c r="AL269" s="223"/>
      <c r="AM269" s="264">
        <f>IFERROR(I269*X269,0)</f>
        <v>0</v>
      </c>
      <c r="AN269" s="264"/>
      <c r="AO269" s="264"/>
      <c r="AP269" s="264"/>
      <c r="AQ269" s="264"/>
      <c r="AR269" s="264"/>
      <c r="AS269" s="264"/>
      <c r="AT269" s="38"/>
      <c r="AU269" s="89"/>
      <c r="AV269" s="89"/>
      <c r="AW269" s="89"/>
      <c r="AX269" s="89"/>
      <c r="AY269" s="89"/>
      <c r="AZ269" s="89"/>
    </row>
    <row r="270" spans="1:52" ht="3.75" customHeight="1" x14ac:dyDescent="0.4">
      <c r="A270" s="90"/>
      <c r="B270" s="25"/>
      <c r="C270" s="25"/>
      <c r="D270" s="25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0"/>
      <c r="Z270" s="20"/>
      <c r="AA270" s="20"/>
      <c r="AB270" s="20"/>
      <c r="AC270" s="20"/>
      <c r="AD270" s="20"/>
      <c r="AE270" s="26"/>
      <c r="AF270" s="25"/>
      <c r="AG270" s="25"/>
      <c r="AH270" s="25"/>
      <c r="AI270" s="25"/>
      <c r="AJ270" s="25"/>
      <c r="AK270" s="25"/>
      <c r="AL270" s="25"/>
      <c r="AM270" s="25"/>
      <c r="AN270" s="20"/>
      <c r="AO270" s="20"/>
      <c r="AP270" s="20"/>
      <c r="AQ270" s="20"/>
      <c r="AR270" s="20"/>
      <c r="AS270" s="20"/>
      <c r="AT270" s="38"/>
      <c r="AU270" s="89"/>
      <c r="AV270" s="89"/>
      <c r="AW270" s="89"/>
      <c r="AX270" s="89"/>
      <c r="AY270" s="89"/>
      <c r="AZ270" s="89"/>
    </row>
    <row r="271" spans="1:52" ht="18" customHeight="1" x14ac:dyDescent="0.4">
      <c r="A271" s="90"/>
      <c r="B271" s="223" t="s">
        <v>215</v>
      </c>
      <c r="C271" s="223"/>
      <c r="D271" s="223"/>
      <c r="E271" s="223"/>
      <c r="F271" s="223"/>
      <c r="G271" s="223"/>
      <c r="H271" s="223"/>
      <c r="I271" s="264">
        <f>'Anexo PRA'!X212</f>
        <v>0</v>
      </c>
      <c r="J271" s="264"/>
      <c r="K271" s="264"/>
      <c r="L271" s="264"/>
      <c r="M271" s="264"/>
      <c r="N271" s="264"/>
      <c r="O271" s="264"/>
      <c r="P271" s="25"/>
      <c r="Q271" s="223" t="s">
        <v>213</v>
      </c>
      <c r="R271" s="223"/>
      <c r="S271" s="223"/>
      <c r="T271" s="223"/>
      <c r="U271" s="223"/>
      <c r="V271" s="223"/>
      <c r="W271" s="223"/>
      <c r="X271" s="312">
        <f>IF(AM267=1,95%,IF(AM267=2,75%,IF(AM267=3,65%,0%)))</f>
        <v>0</v>
      </c>
      <c r="Y271" s="312"/>
      <c r="Z271" s="312"/>
      <c r="AA271" s="312"/>
      <c r="AB271" s="312"/>
      <c r="AC271" s="312"/>
      <c r="AD271" s="312"/>
      <c r="AE271" s="26"/>
      <c r="AF271" s="223" t="s">
        <v>214</v>
      </c>
      <c r="AG271" s="223"/>
      <c r="AH271" s="223"/>
      <c r="AI271" s="223"/>
      <c r="AJ271" s="223"/>
      <c r="AK271" s="223"/>
      <c r="AL271" s="223"/>
      <c r="AM271" s="264">
        <f>IFERROR(I271*X271,0)</f>
        <v>0</v>
      </c>
      <c r="AN271" s="264"/>
      <c r="AO271" s="264"/>
      <c r="AP271" s="264"/>
      <c r="AQ271" s="264"/>
      <c r="AR271" s="264"/>
      <c r="AS271" s="264"/>
      <c r="AT271" s="38"/>
      <c r="AU271" s="89"/>
      <c r="AV271" s="89"/>
      <c r="AW271" s="89"/>
      <c r="AX271" s="89"/>
      <c r="AY271" s="89"/>
      <c r="AZ271" s="89"/>
    </row>
    <row r="272" spans="1:52" ht="3.75" customHeight="1" x14ac:dyDescent="0.4">
      <c r="A272" s="90"/>
      <c r="B272" s="25"/>
      <c r="C272" s="25"/>
      <c r="D272" s="25"/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0"/>
      <c r="Z272" s="20"/>
      <c r="AA272" s="20"/>
      <c r="AB272" s="20"/>
      <c r="AC272" s="20"/>
      <c r="AD272" s="20"/>
      <c r="AE272" s="26"/>
      <c r="AF272" s="25"/>
      <c r="AG272" s="25"/>
      <c r="AH272" s="25"/>
      <c r="AI272" s="25"/>
      <c r="AJ272" s="25"/>
      <c r="AK272" s="25"/>
      <c r="AL272" s="25"/>
      <c r="AM272" s="25"/>
      <c r="AN272" s="20"/>
      <c r="AO272" s="20"/>
      <c r="AP272" s="20"/>
      <c r="AQ272" s="20"/>
      <c r="AR272" s="20"/>
      <c r="AS272" s="20"/>
      <c r="AT272" s="38"/>
      <c r="AU272" s="89"/>
      <c r="AV272" s="89"/>
      <c r="AW272" s="89"/>
      <c r="AX272" s="89"/>
      <c r="AY272" s="89"/>
      <c r="AZ272" s="89"/>
    </row>
    <row r="273" spans="1:54" ht="18" customHeight="1" x14ac:dyDescent="0.4">
      <c r="A273" s="90"/>
      <c r="B273" s="223" t="s">
        <v>216</v>
      </c>
      <c r="C273" s="223"/>
      <c r="D273" s="223"/>
      <c r="E273" s="223"/>
      <c r="F273" s="223"/>
      <c r="G273" s="223"/>
      <c r="H273" s="223"/>
      <c r="I273" s="264">
        <f>'Anexo PRA'!AM212</f>
        <v>0</v>
      </c>
      <c r="J273" s="264"/>
      <c r="K273" s="264"/>
      <c r="L273" s="264"/>
      <c r="M273" s="264"/>
      <c r="N273" s="264"/>
      <c r="O273" s="264"/>
      <c r="P273" s="25"/>
      <c r="Q273" s="223" t="s">
        <v>213</v>
      </c>
      <c r="R273" s="223"/>
      <c r="S273" s="223"/>
      <c r="T273" s="223"/>
      <c r="U273" s="223"/>
      <c r="V273" s="223"/>
      <c r="W273" s="223"/>
      <c r="X273" s="312">
        <f>IF(AM267=1,95%,IF(AM267=2,75%,IF(AM267=3,65%,0%)))</f>
        <v>0</v>
      </c>
      <c r="Y273" s="312"/>
      <c r="Z273" s="312"/>
      <c r="AA273" s="312"/>
      <c r="AB273" s="312"/>
      <c r="AC273" s="312"/>
      <c r="AD273" s="312"/>
      <c r="AE273" s="26"/>
      <c r="AF273" s="223" t="s">
        <v>214</v>
      </c>
      <c r="AG273" s="223"/>
      <c r="AH273" s="223"/>
      <c r="AI273" s="223"/>
      <c r="AJ273" s="223"/>
      <c r="AK273" s="223"/>
      <c r="AL273" s="223"/>
      <c r="AM273" s="264">
        <f>IFERROR(I273*X273,0)</f>
        <v>0</v>
      </c>
      <c r="AN273" s="264"/>
      <c r="AO273" s="264"/>
      <c r="AP273" s="264"/>
      <c r="AQ273" s="264"/>
      <c r="AR273" s="264"/>
      <c r="AS273" s="264"/>
      <c r="AT273" s="38"/>
      <c r="AU273" s="89"/>
      <c r="AV273" s="89"/>
      <c r="AW273" s="135" t="e">
        <f>SUM(AW82:AW265)</f>
        <v>#DIV/0!</v>
      </c>
      <c r="AX273" s="89"/>
      <c r="AY273" s="89"/>
      <c r="AZ273" s="89"/>
      <c r="BA273" s="89"/>
      <c r="BB273" s="89"/>
    </row>
    <row r="274" spans="1:54" ht="3.75" customHeight="1" x14ac:dyDescent="0.4">
      <c r="A274" s="90"/>
      <c r="B274" s="25"/>
      <c r="C274" s="25"/>
      <c r="D274" s="25"/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56"/>
      <c r="W274" s="25"/>
      <c r="X274" s="25"/>
      <c r="Y274" s="20"/>
      <c r="Z274" s="20"/>
      <c r="AA274" s="20"/>
      <c r="AB274" s="20"/>
      <c r="AC274" s="20"/>
      <c r="AD274" s="20"/>
      <c r="AE274" s="26"/>
      <c r="AF274" s="25"/>
      <c r="AG274" s="25"/>
      <c r="AH274" s="25"/>
      <c r="AI274" s="25"/>
      <c r="AJ274" s="25"/>
      <c r="AK274" s="25"/>
      <c r="AL274" s="25"/>
      <c r="AM274" s="25"/>
      <c r="AN274" s="20"/>
      <c r="AO274" s="20"/>
      <c r="AP274" s="20"/>
      <c r="AQ274" s="20"/>
      <c r="AR274" s="20"/>
      <c r="AS274" s="20"/>
      <c r="AT274" s="38"/>
      <c r="AU274" s="89"/>
      <c r="AV274" s="89"/>
      <c r="AW274" s="89"/>
      <c r="AX274" s="89"/>
      <c r="AY274" s="89"/>
      <c r="AZ274" s="89"/>
      <c r="BA274" s="89"/>
      <c r="BB274" s="89"/>
    </row>
    <row r="275" spans="1:54" ht="15" customHeight="1" x14ac:dyDescent="0.4">
      <c r="A275" s="89"/>
      <c r="B275" s="327" t="s">
        <v>126</v>
      </c>
      <c r="C275" s="327"/>
      <c r="D275" s="327"/>
      <c r="E275" s="327"/>
      <c r="F275" s="327"/>
      <c r="G275" s="327"/>
      <c r="H275" s="327"/>
      <c r="I275" s="327"/>
      <c r="J275" s="327"/>
      <c r="K275" s="327"/>
      <c r="L275" s="327"/>
      <c r="M275" s="327"/>
      <c r="N275" s="327"/>
      <c r="O275" s="327"/>
      <c r="P275" s="327"/>
      <c r="Q275" s="327"/>
      <c r="R275" s="327"/>
      <c r="S275" s="327"/>
      <c r="T275" s="327"/>
      <c r="U275" s="327"/>
      <c r="V275" s="327"/>
      <c r="W275" s="327"/>
      <c r="X275" s="327"/>
      <c r="Y275" s="327"/>
      <c r="Z275" s="327"/>
      <c r="AA275" s="327"/>
      <c r="AB275" s="327"/>
      <c r="AC275" s="327"/>
      <c r="AD275" s="327"/>
      <c r="AE275" s="327"/>
      <c r="AF275" s="327"/>
      <c r="AG275" s="327"/>
      <c r="AH275" s="327"/>
      <c r="AI275" s="327"/>
      <c r="AJ275" s="327"/>
      <c r="AK275" s="327"/>
      <c r="AL275" s="327"/>
      <c r="AM275" s="327"/>
      <c r="AN275" s="327"/>
      <c r="AO275" s="327"/>
      <c r="AP275" s="327"/>
      <c r="AQ275" s="327"/>
      <c r="AR275" s="327"/>
      <c r="AS275" s="327"/>
      <c r="AT275" s="60"/>
      <c r="AU275" s="89"/>
      <c r="AW275" s="89"/>
      <c r="AX275" s="89"/>
      <c r="AY275" s="89"/>
      <c r="AZ275" s="89"/>
      <c r="BA275" s="89"/>
      <c r="BB275" s="89"/>
    </row>
    <row r="276" spans="1:54" ht="52.5" customHeight="1" x14ac:dyDescent="0.4">
      <c r="A276" s="89"/>
      <c r="B276" s="25"/>
      <c r="C276" s="25"/>
      <c r="D276" s="25"/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56"/>
      <c r="W276" s="25"/>
      <c r="X276" s="25"/>
      <c r="Y276" s="20"/>
      <c r="Z276" s="20"/>
      <c r="AA276" s="20"/>
      <c r="AB276" s="20"/>
      <c r="AC276" s="20"/>
      <c r="AD276" s="20"/>
      <c r="AE276" s="26"/>
      <c r="AF276" s="25"/>
      <c r="AG276" s="25"/>
      <c r="AH276" s="25"/>
      <c r="AI276" s="25"/>
      <c r="AJ276" s="25"/>
      <c r="AK276" s="25"/>
      <c r="AL276" s="25"/>
      <c r="AM276" s="25"/>
      <c r="AN276" s="20"/>
      <c r="AO276" s="20"/>
      <c r="AP276" s="20"/>
      <c r="AQ276" s="20"/>
      <c r="AR276" s="20"/>
      <c r="AS276" s="20"/>
      <c r="AT276" s="25"/>
      <c r="AU276" s="89"/>
      <c r="AV276" s="89"/>
      <c r="AW276" s="89"/>
      <c r="AX276" s="89"/>
      <c r="AY276" s="89"/>
      <c r="AZ276" s="89"/>
      <c r="BA276" s="89"/>
      <c r="BB276" s="89"/>
    </row>
    <row r="277" spans="1:54" ht="30" customHeight="1" x14ac:dyDescent="0.45">
      <c r="A277" s="89"/>
      <c r="B277" s="153" t="s">
        <v>154</v>
      </c>
      <c r="C277" s="180"/>
      <c r="D277" s="180"/>
      <c r="E277" s="180"/>
      <c r="F277" s="180"/>
      <c r="G277" s="180"/>
      <c r="H277" s="180"/>
      <c r="I277" s="180"/>
      <c r="J277" s="180"/>
      <c r="K277" s="180"/>
      <c r="L277" s="180"/>
      <c r="M277" s="180"/>
      <c r="N277" s="180"/>
      <c r="O277" s="180"/>
      <c r="P277" s="180"/>
      <c r="Q277" s="180"/>
      <c r="R277" s="180"/>
      <c r="S277" s="180"/>
      <c r="T277" s="180"/>
      <c r="U277" s="180"/>
      <c r="V277" s="180"/>
      <c r="W277" s="180"/>
      <c r="X277" s="180"/>
      <c r="Y277" s="180"/>
      <c r="Z277" s="180"/>
      <c r="AA277" s="180"/>
      <c r="AB277" s="180"/>
      <c r="AC277" s="180"/>
      <c r="AD277" s="180"/>
      <c r="AE277" s="180"/>
      <c r="AF277" s="180"/>
      <c r="AG277" s="180"/>
      <c r="AH277" s="180"/>
      <c r="AI277" s="180"/>
      <c r="AJ277" s="180"/>
      <c r="AK277" s="180"/>
      <c r="AL277" s="180"/>
      <c r="AM277" s="180"/>
      <c r="AN277" s="180"/>
      <c r="AO277" s="180"/>
      <c r="AP277" s="180"/>
      <c r="AQ277" s="180"/>
      <c r="AR277" s="180"/>
      <c r="AS277" s="180"/>
      <c r="AT277" s="31"/>
      <c r="AU277" s="89"/>
      <c r="AW277" s="136" t="s">
        <v>228</v>
      </c>
      <c r="AX277" s="135">
        <f>SUM(AX84:AX267)</f>
        <v>0</v>
      </c>
      <c r="AY277" s="135">
        <f t="shared" ref="AY277:AZ277" si="0">SUM(AY84:AY267)</f>
        <v>0</v>
      </c>
      <c r="AZ277" s="135">
        <f t="shared" si="0"/>
        <v>0</v>
      </c>
      <c r="BA277" s="55" t="e">
        <f>((AX277+AY277+AZ277)-AW273)*100</f>
        <v>#DIV/0!</v>
      </c>
      <c r="BB277" s="89"/>
    </row>
    <row r="278" spans="1:54" ht="3.75" customHeight="1" x14ac:dyDescent="0.4">
      <c r="A278" s="89"/>
      <c r="B278" s="170"/>
      <c r="C278" s="170"/>
      <c r="D278" s="170"/>
      <c r="E278" s="170"/>
      <c r="F278" s="170"/>
      <c r="G278" s="165"/>
      <c r="H278" s="165"/>
      <c r="I278" s="165"/>
      <c r="J278" s="165"/>
      <c r="K278" s="165"/>
      <c r="L278" s="165"/>
      <c r="M278" s="165"/>
      <c r="N278" s="165"/>
      <c r="O278" s="165"/>
      <c r="P278" s="165"/>
      <c r="Q278" s="165"/>
      <c r="R278" s="165"/>
      <c r="S278" s="165"/>
      <c r="T278" s="165"/>
      <c r="U278" s="165"/>
      <c r="V278" s="165"/>
      <c r="W278" s="165"/>
      <c r="X278" s="165"/>
      <c r="Y278" s="165"/>
      <c r="Z278" s="165"/>
      <c r="AA278" s="165"/>
      <c r="AB278" s="165"/>
      <c r="AC278" s="165"/>
      <c r="AD278" s="165"/>
      <c r="AE278" s="165"/>
      <c r="AF278" s="165"/>
      <c r="AG278" s="165"/>
      <c r="AH278" s="165"/>
      <c r="AI278" s="165"/>
      <c r="AJ278" s="165"/>
      <c r="AK278" s="165"/>
      <c r="AL278" s="165"/>
      <c r="AM278" s="165"/>
      <c r="AN278" s="165"/>
      <c r="AO278" s="165"/>
      <c r="AP278" s="165"/>
      <c r="AQ278" s="165"/>
      <c r="AR278" s="165"/>
      <c r="AS278" s="165"/>
      <c r="AT278" s="60"/>
      <c r="AU278" s="89"/>
      <c r="AW278" s="89"/>
      <c r="AX278" s="89"/>
      <c r="AY278" s="89"/>
      <c r="AZ278" s="89"/>
      <c r="BA278" s="89"/>
      <c r="BB278" s="89"/>
    </row>
    <row r="279" spans="1:54" ht="18.75" customHeight="1" x14ac:dyDescent="0.4">
      <c r="A279" s="89"/>
      <c r="B279" s="238" t="s">
        <v>95</v>
      </c>
      <c r="C279" s="238"/>
      <c r="D279" s="238"/>
      <c r="E279" s="238"/>
      <c r="F279" s="238"/>
      <c r="G279" s="238"/>
      <c r="H279" s="238"/>
      <c r="I279" s="238"/>
      <c r="J279" s="238"/>
      <c r="K279" s="238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0"/>
      <c r="Z279" s="20"/>
      <c r="AA279" s="20"/>
      <c r="AB279" s="20"/>
      <c r="AC279" s="20"/>
      <c r="AD279" s="20"/>
      <c r="AE279" s="26"/>
      <c r="AF279" s="25"/>
      <c r="AG279" s="25"/>
      <c r="AH279" s="25"/>
      <c r="AI279" s="25"/>
      <c r="AJ279" s="25"/>
      <c r="AK279" s="25"/>
      <c r="AL279" s="25"/>
      <c r="AM279" s="25"/>
      <c r="AN279" s="20"/>
      <c r="AO279" s="20"/>
      <c r="AP279" s="20"/>
      <c r="AQ279" s="20"/>
      <c r="AR279" s="20"/>
      <c r="AS279" s="20"/>
      <c r="AT279" s="25"/>
      <c r="AU279" s="89"/>
      <c r="AV279" s="89"/>
      <c r="AW279" s="137" t="s">
        <v>229</v>
      </c>
      <c r="AX279" s="198">
        <f>X82+X98+X114+X130+X149+X165+X181+X197+X217+X233+X249+X265</f>
        <v>0</v>
      </c>
      <c r="AY279" s="89"/>
      <c r="AZ279" s="89"/>
      <c r="BA279" s="89"/>
      <c r="BB279" s="89"/>
    </row>
    <row r="280" spans="1:54" ht="90" customHeight="1" x14ac:dyDescent="0.4">
      <c r="A280" s="89"/>
      <c r="B280" s="290"/>
      <c r="C280" s="229"/>
      <c r="D280" s="229"/>
      <c r="E280" s="229"/>
      <c r="F280" s="229"/>
      <c r="G280" s="229"/>
      <c r="H280" s="229"/>
      <c r="I280" s="229"/>
      <c r="J280" s="229"/>
      <c r="K280" s="229"/>
      <c r="L280" s="229"/>
      <c r="M280" s="229"/>
      <c r="N280" s="229"/>
      <c r="O280" s="229"/>
      <c r="P280" s="229"/>
      <c r="Q280" s="229"/>
      <c r="R280" s="229"/>
      <c r="S280" s="229"/>
      <c r="T280" s="229"/>
      <c r="U280" s="229"/>
      <c r="V280" s="229"/>
      <c r="W280" s="229"/>
      <c r="X280" s="229"/>
      <c r="Y280" s="229"/>
      <c r="Z280" s="229"/>
      <c r="AA280" s="229"/>
      <c r="AB280" s="229"/>
      <c r="AC280" s="229"/>
      <c r="AD280" s="229"/>
      <c r="AE280" s="229"/>
      <c r="AF280" s="229"/>
      <c r="AG280" s="229"/>
      <c r="AH280" s="229"/>
      <c r="AI280" s="229"/>
      <c r="AJ280" s="229"/>
      <c r="AK280" s="229"/>
      <c r="AL280" s="229"/>
      <c r="AM280" s="229"/>
      <c r="AN280" s="229"/>
      <c r="AO280" s="229"/>
      <c r="AP280" s="229"/>
      <c r="AQ280" s="229"/>
      <c r="AR280" s="229"/>
      <c r="AS280" s="229"/>
      <c r="AT280" s="25"/>
      <c r="AU280" s="89"/>
      <c r="AV280" s="89"/>
      <c r="AW280" s="138" t="s">
        <v>230</v>
      </c>
      <c r="AX280" s="199">
        <f>MAX(AX277,AY277,AZ277)</f>
        <v>0</v>
      </c>
      <c r="AY280" s="200">
        <f>IF(AX280=0,0,IF(AX277=AX280,1,IF(AY277=AX280,2,IF(AZ277=AX280,3,0))))</f>
        <v>0</v>
      </c>
      <c r="AZ280" s="200">
        <f>IF(BB280=0,0,IF(AX277=100%,1,IF(AY277=100%,2,IF(AZ277=100%,3,IF(AX277=AZ277,2,IF(AX277=AY277,1,IF(AY277=AZ277,2,IF(AX277&gt;AY277,1,IF(AX277&gt;AZ277,1,IF(AY277&gt;AZ277,2,IF(AY277&gt;AX277,2,IF(AZ277&gt;AX277,3,IF(AZ277&gt;AY277,3)))))))))))))</f>
        <v>0</v>
      </c>
      <c r="BA280" s="200"/>
      <c r="BB280" s="201">
        <f>IF(AND(AX277=0,AY277=0,AZ277=0),0,1)</f>
        <v>0</v>
      </c>
    </row>
    <row r="281" spans="1:54" ht="3.75" customHeight="1" x14ac:dyDescent="0.4">
      <c r="A281" s="166"/>
      <c r="B281" s="56"/>
      <c r="C281" s="56"/>
      <c r="D281" s="56"/>
      <c r="E281" s="56"/>
      <c r="F281" s="56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  <c r="AA281" s="18"/>
      <c r="AB281" s="18"/>
      <c r="AC281" s="18"/>
      <c r="AD281" s="18"/>
      <c r="AE281" s="18"/>
      <c r="AF281" s="18"/>
      <c r="AG281" s="18"/>
      <c r="AH281" s="18"/>
      <c r="AI281" s="18"/>
      <c r="AJ281" s="18"/>
      <c r="AK281" s="18"/>
      <c r="AL281" s="18"/>
      <c r="AM281" s="18"/>
      <c r="AN281" s="18"/>
      <c r="AO281" s="18"/>
      <c r="AP281" s="18"/>
      <c r="AQ281" s="18"/>
      <c r="AR281" s="18"/>
      <c r="AS281" s="18"/>
      <c r="AT281" s="35"/>
      <c r="AU281" s="89"/>
      <c r="AW281" s="89"/>
      <c r="AX281" s="89"/>
      <c r="AY281" s="89"/>
      <c r="AZ281" s="89"/>
      <c r="BA281" s="89"/>
      <c r="BB281" s="89"/>
    </row>
    <row r="282" spans="1:54" ht="18.75" customHeight="1" x14ac:dyDescent="0.4">
      <c r="A282" s="166"/>
      <c r="B282" s="223" t="s">
        <v>231</v>
      </c>
      <c r="C282" s="223"/>
      <c r="D282" s="223"/>
      <c r="E282" s="223"/>
      <c r="F282" s="223"/>
      <c r="G282" s="223"/>
      <c r="H282" s="223"/>
      <c r="I282" s="223"/>
      <c r="J282" s="329">
        <f>IF(AZ280&gt;AY280,AZ280,IF(AY280=AZ280,AY280,IF(AY280&gt;AZ280,AY280)))</f>
        <v>0</v>
      </c>
      <c r="K282" s="329"/>
      <c r="L282" s="329"/>
      <c r="M282" s="329"/>
      <c r="N282" s="329"/>
      <c r="O282" s="329"/>
      <c r="P282" s="18"/>
      <c r="Q282" s="89"/>
      <c r="R282" s="89"/>
      <c r="S282" s="89"/>
      <c r="T282" s="89"/>
      <c r="U282" s="89"/>
      <c r="V282" s="89"/>
      <c r="W282" s="89"/>
      <c r="X282" s="89"/>
      <c r="Y282" s="89"/>
      <c r="Z282" s="89"/>
      <c r="AA282" s="89"/>
      <c r="AB282" s="89"/>
      <c r="AC282" s="89"/>
      <c r="AD282" s="89"/>
      <c r="AE282" s="181"/>
      <c r="AF282" s="18"/>
      <c r="AG282" s="18"/>
      <c r="AH282" s="18"/>
      <c r="AI282" s="18"/>
      <c r="AJ282" s="18"/>
      <c r="AK282" s="18"/>
      <c r="AL282" s="18"/>
      <c r="AM282" s="89"/>
      <c r="AN282" s="89"/>
      <c r="AO282" s="89"/>
      <c r="AP282" s="89"/>
      <c r="AQ282" s="89"/>
      <c r="AR282" s="89"/>
      <c r="AS282" s="89"/>
      <c r="AT282" s="35"/>
      <c r="AU282" s="89"/>
      <c r="AW282" s="89"/>
      <c r="AX282" s="89"/>
      <c r="AY282" s="89"/>
      <c r="AZ282" s="89"/>
      <c r="BA282" s="89"/>
      <c r="BB282" s="89"/>
    </row>
    <row r="283" spans="1:54" ht="3.75" customHeight="1" x14ac:dyDescent="0.4">
      <c r="A283" s="166"/>
      <c r="B283" s="56"/>
      <c r="C283" s="56"/>
      <c r="D283" s="56"/>
      <c r="E283" s="56"/>
      <c r="F283" s="56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  <c r="AA283" s="18"/>
      <c r="AB283" s="18"/>
      <c r="AC283" s="18"/>
      <c r="AD283" s="18"/>
      <c r="AE283" s="18"/>
      <c r="AF283" s="18"/>
      <c r="AG283" s="18"/>
      <c r="AH283" s="18"/>
      <c r="AI283" s="18"/>
      <c r="AJ283" s="18"/>
      <c r="AK283" s="18"/>
      <c r="AL283" s="18"/>
      <c r="AM283" s="18"/>
      <c r="AN283" s="18"/>
      <c r="AO283" s="18"/>
      <c r="AP283" s="18"/>
      <c r="AQ283" s="18"/>
      <c r="AR283" s="18"/>
      <c r="AS283" s="18"/>
      <c r="AT283" s="35"/>
      <c r="AU283" s="89"/>
      <c r="AW283" s="89"/>
      <c r="AX283" s="89"/>
      <c r="AY283" s="89"/>
      <c r="AZ283" s="89"/>
      <c r="BA283" s="89"/>
      <c r="BB283" s="89"/>
    </row>
    <row r="284" spans="1:54" ht="16.8" x14ac:dyDescent="0.4">
      <c r="A284" s="166"/>
      <c r="B284" s="330" t="s">
        <v>16</v>
      </c>
      <c r="C284" s="330"/>
      <c r="D284" s="330"/>
      <c r="E284" s="330"/>
      <c r="F284" s="330"/>
      <c r="G284" s="330"/>
      <c r="H284" s="330"/>
      <c r="I284" s="330"/>
      <c r="J284" s="330"/>
      <c r="K284" s="330"/>
      <c r="L284" s="330"/>
      <c r="M284" s="330"/>
      <c r="N284" s="330"/>
      <c r="O284" s="330"/>
      <c r="P284" s="18"/>
      <c r="Q284" s="330" t="s">
        <v>232</v>
      </c>
      <c r="R284" s="330"/>
      <c r="S284" s="330"/>
      <c r="T284" s="330"/>
      <c r="U284" s="330"/>
      <c r="V284" s="330"/>
      <c r="W284" s="330"/>
      <c r="X284" s="330"/>
      <c r="Y284" s="330"/>
      <c r="Z284" s="330"/>
      <c r="AA284" s="330"/>
      <c r="AB284" s="330"/>
      <c r="AC284" s="330"/>
      <c r="AD284" s="330"/>
      <c r="AE284" s="18"/>
      <c r="AF284" s="330" t="s">
        <v>233</v>
      </c>
      <c r="AG284" s="330"/>
      <c r="AH284" s="330"/>
      <c r="AI284" s="330"/>
      <c r="AJ284" s="330"/>
      <c r="AK284" s="330"/>
      <c r="AL284" s="330"/>
      <c r="AM284" s="330"/>
      <c r="AN284" s="330"/>
      <c r="AO284" s="330"/>
      <c r="AP284" s="330"/>
      <c r="AQ284" s="330"/>
      <c r="AR284" s="330"/>
      <c r="AS284" s="330"/>
      <c r="AT284" s="35"/>
      <c r="AU284" s="89"/>
      <c r="AW284" s="89"/>
      <c r="AX284" s="89"/>
      <c r="AY284" s="89"/>
      <c r="AZ284" s="89"/>
      <c r="BA284" s="89"/>
      <c r="BB284" s="89"/>
    </row>
    <row r="285" spans="1:54" ht="3.75" customHeight="1" x14ac:dyDescent="0.4">
      <c r="A285" s="166"/>
      <c r="B285" s="56"/>
      <c r="C285" s="56"/>
      <c r="D285" s="56"/>
      <c r="E285" s="56"/>
      <c r="F285" s="56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  <c r="AA285" s="18"/>
      <c r="AB285" s="18"/>
      <c r="AC285" s="18"/>
      <c r="AD285" s="18"/>
      <c r="AE285" s="18"/>
      <c r="AF285" s="18"/>
      <c r="AG285" s="18"/>
      <c r="AH285" s="18"/>
      <c r="AI285" s="18"/>
      <c r="AJ285" s="18"/>
      <c r="AK285" s="18"/>
      <c r="AL285" s="18"/>
      <c r="AM285" s="18"/>
      <c r="AN285" s="18"/>
      <c r="AO285" s="18"/>
      <c r="AP285" s="18"/>
      <c r="AQ285" s="18"/>
      <c r="AR285" s="18"/>
      <c r="AS285" s="18"/>
      <c r="AT285" s="35"/>
      <c r="AU285" s="89"/>
      <c r="AW285" s="89"/>
      <c r="AX285" s="89"/>
      <c r="AY285" s="89"/>
      <c r="AZ285" s="89"/>
      <c r="BA285" s="89"/>
      <c r="BB285" s="89"/>
    </row>
    <row r="286" spans="1:54" ht="18" customHeight="1" x14ac:dyDescent="0.4">
      <c r="A286" s="166"/>
      <c r="B286" s="223" t="s">
        <v>234</v>
      </c>
      <c r="C286" s="223"/>
      <c r="D286" s="223"/>
      <c r="E286" s="223"/>
      <c r="F286" s="223"/>
      <c r="G286" s="223"/>
      <c r="H286" s="223"/>
      <c r="I286" s="264">
        <f>Q42</f>
        <v>0</v>
      </c>
      <c r="J286" s="249"/>
      <c r="K286" s="249"/>
      <c r="L286" s="249"/>
      <c r="M286" s="249"/>
      <c r="N286" s="249"/>
      <c r="O286" s="249"/>
      <c r="P286" s="18"/>
      <c r="Q286" s="223" t="s">
        <v>235</v>
      </c>
      <c r="R286" s="223"/>
      <c r="S286" s="223"/>
      <c r="T286" s="223"/>
      <c r="U286" s="223"/>
      <c r="V286" s="223"/>
      <c r="W286" s="223"/>
      <c r="X286" s="312">
        <f>IF(I286=0,0,IF(J$282=1,100%,IF(J$282=2,100%,IF(J$282=3,100%,0))))</f>
        <v>0</v>
      </c>
      <c r="Y286" s="312"/>
      <c r="Z286" s="312"/>
      <c r="AA286" s="312"/>
      <c r="AB286" s="312"/>
      <c r="AC286" s="312"/>
      <c r="AD286" s="312"/>
      <c r="AE286" s="18"/>
      <c r="AF286" s="223" t="s">
        <v>214</v>
      </c>
      <c r="AG286" s="223"/>
      <c r="AH286" s="223"/>
      <c r="AI286" s="223"/>
      <c r="AJ286" s="223"/>
      <c r="AK286" s="223"/>
      <c r="AL286" s="223"/>
      <c r="AM286" s="264">
        <f>I286*X286</f>
        <v>0</v>
      </c>
      <c r="AN286" s="249"/>
      <c r="AO286" s="249"/>
      <c r="AP286" s="249"/>
      <c r="AQ286" s="249"/>
      <c r="AR286" s="249"/>
      <c r="AS286" s="249"/>
      <c r="AT286" s="35"/>
      <c r="AU286" s="89"/>
      <c r="AW286" s="89"/>
      <c r="AX286" s="89"/>
      <c r="AY286" s="89"/>
      <c r="AZ286" s="89"/>
      <c r="BA286" s="89"/>
      <c r="BB286" s="89"/>
    </row>
    <row r="287" spans="1:54" ht="7.5" customHeight="1" x14ac:dyDescent="0.4">
      <c r="A287" s="166"/>
      <c r="B287" s="6"/>
      <c r="C287" s="6"/>
      <c r="D287" s="6"/>
      <c r="E287" s="6"/>
      <c r="F287" s="6"/>
      <c r="G287" s="6"/>
      <c r="H287" s="6"/>
      <c r="I287" s="124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  <c r="AA287" s="18"/>
      <c r="AB287" s="18"/>
      <c r="AC287" s="18"/>
      <c r="AD287" s="18"/>
      <c r="AE287" s="18"/>
      <c r="AF287" s="18"/>
      <c r="AG287" s="18"/>
      <c r="AH287" s="18"/>
      <c r="AI287" s="18"/>
      <c r="AJ287" s="18"/>
      <c r="AK287" s="18"/>
      <c r="AL287" s="18"/>
      <c r="AM287" s="18"/>
      <c r="AN287" s="18"/>
      <c r="AO287" s="18"/>
      <c r="AP287" s="18"/>
      <c r="AQ287" s="18"/>
      <c r="AR287" s="18"/>
      <c r="AS287" s="18"/>
      <c r="AT287" s="35"/>
      <c r="AU287" s="89"/>
      <c r="AW287" s="89"/>
      <c r="AX287" s="89"/>
      <c r="AY287" s="89"/>
      <c r="AZ287" s="89"/>
      <c r="BA287" s="89"/>
      <c r="BB287" s="89"/>
    </row>
    <row r="288" spans="1:54" ht="18" customHeight="1" x14ac:dyDescent="0.4">
      <c r="A288" s="166"/>
      <c r="B288" s="223" t="s">
        <v>236</v>
      </c>
      <c r="C288" s="223"/>
      <c r="D288" s="223"/>
      <c r="E288" s="223"/>
      <c r="F288" s="223"/>
      <c r="G288" s="223"/>
      <c r="H288" s="223"/>
      <c r="I288" s="264">
        <f>Q46</f>
        <v>0</v>
      </c>
      <c r="J288" s="264"/>
      <c r="K288" s="264"/>
      <c r="L288" s="264"/>
      <c r="M288" s="264"/>
      <c r="N288" s="264"/>
      <c r="O288" s="264"/>
      <c r="P288" s="18"/>
      <c r="Q288" s="223" t="s">
        <v>235</v>
      </c>
      <c r="R288" s="223"/>
      <c r="S288" s="223"/>
      <c r="T288" s="223"/>
      <c r="U288" s="223"/>
      <c r="V288" s="223"/>
      <c r="W288" s="223"/>
      <c r="X288" s="312">
        <f>IF(I288=0,0,IF(J$282=1,100%,IF(J$282=2,80%,IF(J$282=3,70%,0))))</f>
        <v>0</v>
      </c>
      <c r="Y288" s="312"/>
      <c r="Z288" s="312"/>
      <c r="AA288" s="312"/>
      <c r="AB288" s="312"/>
      <c r="AC288" s="312"/>
      <c r="AD288" s="312"/>
      <c r="AE288" s="18"/>
      <c r="AF288" s="223" t="s">
        <v>214</v>
      </c>
      <c r="AG288" s="223"/>
      <c r="AH288" s="223"/>
      <c r="AI288" s="223"/>
      <c r="AJ288" s="223"/>
      <c r="AK288" s="223"/>
      <c r="AL288" s="223"/>
      <c r="AM288" s="264">
        <f>I288*X288</f>
        <v>0</v>
      </c>
      <c r="AN288" s="249"/>
      <c r="AO288" s="249"/>
      <c r="AP288" s="249"/>
      <c r="AQ288" s="249"/>
      <c r="AR288" s="249"/>
      <c r="AS288" s="249"/>
      <c r="AT288" s="35"/>
      <c r="AU288" s="89"/>
      <c r="AW288" s="89"/>
      <c r="AX288" s="89"/>
      <c r="AY288" s="89"/>
      <c r="AZ288" s="89"/>
      <c r="BA288" s="89"/>
      <c r="BB288" s="89"/>
    </row>
    <row r="289" spans="1:46" ht="3.75" customHeight="1" x14ac:dyDescent="0.4">
      <c r="A289" s="166"/>
      <c r="B289" s="6"/>
      <c r="C289" s="6"/>
      <c r="D289" s="6"/>
      <c r="E289" s="6"/>
      <c r="F289" s="6"/>
      <c r="G289" s="6"/>
      <c r="H289" s="6"/>
      <c r="I289" s="124"/>
      <c r="J289" s="124"/>
      <c r="K289" s="124"/>
      <c r="L289" s="124"/>
      <c r="M289" s="124"/>
      <c r="N289" s="124"/>
      <c r="O289" s="124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  <c r="AA289" s="18"/>
      <c r="AB289" s="18"/>
      <c r="AC289" s="18"/>
      <c r="AD289" s="18"/>
      <c r="AE289" s="18"/>
      <c r="AF289" s="18"/>
      <c r="AG289" s="18"/>
      <c r="AH289" s="18"/>
      <c r="AI289" s="18"/>
      <c r="AJ289" s="18"/>
      <c r="AK289" s="18"/>
      <c r="AL289" s="18"/>
      <c r="AM289" s="18"/>
      <c r="AN289" s="18"/>
      <c r="AO289" s="18"/>
      <c r="AP289" s="18"/>
      <c r="AQ289" s="18"/>
      <c r="AR289" s="18"/>
      <c r="AS289" s="18"/>
      <c r="AT289" s="35"/>
    </row>
    <row r="290" spans="1:46" ht="18" customHeight="1" x14ac:dyDescent="0.4">
      <c r="A290" s="166"/>
      <c r="B290" s="223" t="s">
        <v>237</v>
      </c>
      <c r="C290" s="223"/>
      <c r="D290" s="223"/>
      <c r="E290" s="223"/>
      <c r="F290" s="223"/>
      <c r="G290" s="223"/>
      <c r="H290" s="223"/>
      <c r="I290" s="223"/>
      <c r="J290" s="264">
        <f>I86+I102+I118+I134+I153+I169+I185+I201+I221+I237+I253+I269</f>
        <v>0</v>
      </c>
      <c r="K290" s="264"/>
      <c r="L290" s="264"/>
      <c r="M290" s="264"/>
      <c r="N290" s="264"/>
      <c r="O290" s="264"/>
      <c r="P290" s="18"/>
      <c r="Q290" s="223" t="s">
        <v>235</v>
      </c>
      <c r="R290" s="223"/>
      <c r="S290" s="223"/>
      <c r="T290" s="223"/>
      <c r="U290" s="223"/>
      <c r="V290" s="223"/>
      <c r="W290" s="223"/>
      <c r="X290" s="312">
        <f>IFERROR(AM290/J290,0)</f>
        <v>0</v>
      </c>
      <c r="Y290" s="312"/>
      <c r="Z290" s="312"/>
      <c r="AA290" s="312"/>
      <c r="AB290" s="312"/>
      <c r="AC290" s="312"/>
      <c r="AD290" s="312"/>
      <c r="AE290" s="18"/>
      <c r="AF290" s="223" t="s">
        <v>214</v>
      </c>
      <c r="AG290" s="223"/>
      <c r="AH290" s="223"/>
      <c r="AI290" s="223"/>
      <c r="AJ290" s="223"/>
      <c r="AK290" s="223"/>
      <c r="AL290" s="223"/>
      <c r="AM290" s="264">
        <f>AM86+AM102+AM118+AM134+AM153+AM169+AM185+AM201+AM221+AM237+AM253+AM269</f>
        <v>0</v>
      </c>
      <c r="AN290" s="249"/>
      <c r="AO290" s="249"/>
      <c r="AP290" s="249"/>
      <c r="AQ290" s="249"/>
      <c r="AR290" s="249"/>
      <c r="AS290" s="249"/>
      <c r="AT290" s="35"/>
    </row>
    <row r="291" spans="1:46" ht="4.5" customHeight="1" x14ac:dyDescent="0.4">
      <c r="A291" s="166"/>
      <c r="B291" s="6"/>
      <c r="C291" s="6"/>
      <c r="D291" s="6"/>
      <c r="E291" s="6"/>
      <c r="F291" s="6"/>
      <c r="G291" s="6"/>
      <c r="H291" s="6"/>
      <c r="I291" s="124"/>
      <c r="J291" s="124"/>
      <c r="K291" s="124"/>
      <c r="L291" s="124"/>
      <c r="M291" s="124"/>
      <c r="N291" s="124"/>
      <c r="O291" s="124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  <c r="AA291" s="18"/>
      <c r="AB291" s="18"/>
      <c r="AC291" s="18"/>
      <c r="AD291" s="18"/>
      <c r="AE291" s="18"/>
      <c r="AF291" s="18"/>
      <c r="AG291" s="18"/>
      <c r="AH291" s="18"/>
      <c r="AI291" s="18"/>
      <c r="AJ291" s="18"/>
      <c r="AK291" s="18"/>
      <c r="AL291" s="18"/>
      <c r="AM291" s="18"/>
      <c r="AN291" s="18"/>
      <c r="AO291" s="18"/>
      <c r="AP291" s="18"/>
      <c r="AQ291" s="18"/>
      <c r="AR291" s="18"/>
      <c r="AS291" s="18"/>
      <c r="AT291" s="35"/>
    </row>
    <row r="292" spans="1:46" ht="18" customHeight="1" x14ac:dyDescent="0.4">
      <c r="A292" s="166"/>
      <c r="B292" s="223" t="s">
        <v>215</v>
      </c>
      <c r="C292" s="223"/>
      <c r="D292" s="223"/>
      <c r="E292" s="223"/>
      <c r="F292" s="223"/>
      <c r="G292" s="223"/>
      <c r="H292" s="223"/>
      <c r="I292" s="223"/>
      <c r="J292" s="264">
        <f>I88+I104+I120+I136+I155+I171+I187+I203+I223+I239+I255+I271</f>
        <v>0</v>
      </c>
      <c r="K292" s="264"/>
      <c r="L292" s="264"/>
      <c r="M292" s="264"/>
      <c r="N292" s="264"/>
      <c r="O292" s="264"/>
      <c r="P292" s="18"/>
      <c r="Q292" s="223" t="s">
        <v>235</v>
      </c>
      <c r="R292" s="223"/>
      <c r="S292" s="223"/>
      <c r="T292" s="223"/>
      <c r="U292" s="223"/>
      <c r="V292" s="223"/>
      <c r="W292" s="223"/>
      <c r="X292" s="312">
        <f>IFERROR(AM292/J292,0)</f>
        <v>0</v>
      </c>
      <c r="Y292" s="312"/>
      <c r="Z292" s="312"/>
      <c r="AA292" s="312"/>
      <c r="AB292" s="312"/>
      <c r="AC292" s="312"/>
      <c r="AD292" s="312"/>
      <c r="AE292" s="18"/>
      <c r="AF292" s="223" t="s">
        <v>214</v>
      </c>
      <c r="AG292" s="223"/>
      <c r="AH292" s="223"/>
      <c r="AI292" s="223"/>
      <c r="AJ292" s="223"/>
      <c r="AK292" s="223"/>
      <c r="AL292" s="223"/>
      <c r="AM292" s="264">
        <f>AM88+AM104+AM120+AM136+AM155+AM171+AM187+AM203+AM223+AM239+AM255+AM271</f>
        <v>0</v>
      </c>
      <c r="AN292" s="249"/>
      <c r="AO292" s="249"/>
      <c r="AP292" s="249"/>
      <c r="AQ292" s="249"/>
      <c r="AR292" s="249"/>
      <c r="AS292" s="249"/>
      <c r="AT292" s="35"/>
    </row>
    <row r="293" spans="1:46" ht="4.5" customHeight="1" x14ac:dyDescent="0.4">
      <c r="A293" s="166"/>
      <c r="B293" s="6"/>
      <c r="C293" s="6"/>
      <c r="D293" s="6"/>
      <c r="E293" s="6"/>
      <c r="F293" s="6"/>
      <c r="G293" s="6"/>
      <c r="H293" s="6"/>
      <c r="I293" s="124"/>
      <c r="J293" s="124"/>
      <c r="K293" s="124"/>
      <c r="L293" s="124"/>
      <c r="M293" s="124"/>
      <c r="N293" s="124"/>
      <c r="O293" s="124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  <c r="AA293" s="18"/>
      <c r="AB293" s="18"/>
      <c r="AC293" s="18"/>
      <c r="AD293" s="18"/>
      <c r="AE293" s="18"/>
      <c r="AF293" s="18"/>
      <c r="AG293" s="18"/>
      <c r="AH293" s="18"/>
      <c r="AI293" s="18"/>
      <c r="AJ293" s="18"/>
      <c r="AK293" s="18"/>
      <c r="AL293" s="18"/>
      <c r="AM293" s="18"/>
      <c r="AN293" s="18"/>
      <c r="AO293" s="18"/>
      <c r="AP293" s="18"/>
      <c r="AQ293" s="18"/>
      <c r="AR293" s="18"/>
      <c r="AS293" s="18"/>
      <c r="AT293" s="35"/>
    </row>
    <row r="294" spans="1:46" ht="18" customHeight="1" x14ac:dyDescent="0.4">
      <c r="A294" s="166"/>
      <c r="B294" s="223" t="s">
        <v>238</v>
      </c>
      <c r="C294" s="223"/>
      <c r="D294" s="223"/>
      <c r="E294" s="223"/>
      <c r="F294" s="223"/>
      <c r="G294" s="223"/>
      <c r="H294" s="223"/>
      <c r="I294" s="223"/>
      <c r="J294" s="264">
        <f>I90+I106+I122+I138+I157+I173+I189+I205+I225+I241+I257+I273</f>
        <v>0</v>
      </c>
      <c r="K294" s="264"/>
      <c r="L294" s="264"/>
      <c r="M294" s="264"/>
      <c r="N294" s="264"/>
      <c r="O294" s="264"/>
      <c r="P294" s="18"/>
      <c r="Q294" s="223" t="s">
        <v>235</v>
      </c>
      <c r="R294" s="223"/>
      <c r="S294" s="223"/>
      <c r="T294" s="223"/>
      <c r="U294" s="223"/>
      <c r="V294" s="223"/>
      <c r="W294" s="223"/>
      <c r="X294" s="312">
        <f>IFERROR(AM294/J294,0)</f>
        <v>0</v>
      </c>
      <c r="Y294" s="312"/>
      <c r="Z294" s="312"/>
      <c r="AA294" s="312"/>
      <c r="AB294" s="312"/>
      <c r="AC294" s="312"/>
      <c r="AD294" s="312"/>
      <c r="AE294" s="18"/>
      <c r="AF294" s="223" t="s">
        <v>214</v>
      </c>
      <c r="AG294" s="223"/>
      <c r="AH294" s="223"/>
      <c r="AI294" s="223"/>
      <c r="AJ294" s="223"/>
      <c r="AK294" s="223"/>
      <c r="AL294" s="223"/>
      <c r="AM294" s="264">
        <f>AM90+AM106+AM122+AM138+AM157+AM173+AM189+AM205+AM225+AM241+AM257+AM273</f>
        <v>0</v>
      </c>
      <c r="AN294" s="249"/>
      <c r="AO294" s="249"/>
      <c r="AP294" s="249"/>
      <c r="AQ294" s="249"/>
      <c r="AR294" s="249"/>
      <c r="AS294" s="249"/>
      <c r="AT294" s="35"/>
    </row>
    <row r="295" spans="1:46" ht="11.25" customHeight="1" x14ac:dyDescent="0.4">
      <c r="A295" s="166"/>
      <c r="B295" s="6"/>
      <c r="C295" s="6"/>
      <c r="D295" s="6"/>
      <c r="E295" s="6"/>
      <c r="F295" s="6"/>
      <c r="G295" s="6"/>
      <c r="H295" s="6"/>
      <c r="I295" s="6"/>
      <c r="J295" s="124"/>
      <c r="K295" s="124"/>
      <c r="L295" s="124"/>
      <c r="M295" s="124"/>
      <c r="N295" s="124"/>
      <c r="O295" s="124"/>
      <c r="P295" s="18"/>
      <c r="Q295" s="6"/>
      <c r="R295" s="6"/>
      <c r="S295" s="6"/>
      <c r="T295" s="6"/>
      <c r="U295" s="6"/>
      <c r="V295" s="6"/>
      <c r="W295" s="6"/>
      <c r="X295" s="134"/>
      <c r="Y295" s="134"/>
      <c r="Z295" s="134"/>
      <c r="AA295" s="134"/>
      <c r="AB295" s="134"/>
      <c r="AC295" s="134"/>
      <c r="AD295" s="134"/>
      <c r="AE295" s="18"/>
      <c r="AF295" s="6"/>
      <c r="AG295" s="6"/>
      <c r="AH295" s="6"/>
      <c r="AI295" s="6"/>
      <c r="AJ295" s="6"/>
      <c r="AK295" s="6"/>
      <c r="AL295" s="6"/>
      <c r="AM295" s="124"/>
      <c r="AN295" s="18"/>
      <c r="AO295" s="18"/>
      <c r="AP295" s="18"/>
      <c r="AQ295" s="18"/>
      <c r="AR295" s="18"/>
      <c r="AS295" s="18"/>
      <c r="AT295" s="35"/>
    </row>
    <row r="296" spans="1:46" ht="18" customHeight="1" x14ac:dyDescent="0.4">
      <c r="A296" s="166"/>
      <c r="B296" s="6"/>
      <c r="C296" s="6"/>
      <c r="D296" s="6"/>
      <c r="E296" s="6"/>
      <c r="F296" s="6"/>
      <c r="G296" s="6"/>
      <c r="H296" s="6"/>
      <c r="I296" s="6"/>
      <c r="J296" s="124"/>
      <c r="K296" s="124"/>
      <c r="L296" s="124"/>
      <c r="M296" s="124"/>
      <c r="N296" s="124"/>
      <c r="O296" s="124"/>
      <c r="P296" s="18"/>
      <c r="Q296" s="223" t="s">
        <v>239</v>
      </c>
      <c r="R296" s="223"/>
      <c r="S296" s="223"/>
      <c r="T296" s="223"/>
      <c r="U296" s="223"/>
      <c r="V296" s="223"/>
      <c r="W296" s="223"/>
      <c r="X296" s="223"/>
      <c r="Y296" s="223"/>
      <c r="Z296" s="328">
        <f>IFERROR((ROUNDUP((SUM(AM286:AS294)/I298),2)),0)</f>
        <v>0</v>
      </c>
      <c r="AA296" s="328"/>
      <c r="AB296" s="328"/>
      <c r="AC296" s="328"/>
      <c r="AD296" s="328"/>
      <c r="AE296" s="18"/>
      <c r="AF296" s="6"/>
      <c r="AG296" s="6"/>
      <c r="AH296" s="6"/>
      <c r="AI296" s="6"/>
      <c r="AJ296" s="6"/>
      <c r="AK296" s="6"/>
      <c r="AL296" s="6"/>
      <c r="AM296" s="124"/>
      <c r="AN296" s="18"/>
      <c r="AO296" s="18"/>
      <c r="AP296" s="18"/>
      <c r="AQ296" s="18"/>
      <c r="AR296" s="18"/>
      <c r="AS296" s="18"/>
      <c r="AT296" s="35"/>
    </row>
    <row r="297" spans="1:46" ht="3.75" customHeight="1" x14ac:dyDescent="0.4">
      <c r="A297" s="166"/>
      <c r="B297" s="6"/>
      <c r="C297" s="6"/>
      <c r="D297" s="6"/>
      <c r="E297" s="6"/>
      <c r="F297" s="6"/>
      <c r="G297" s="6"/>
      <c r="H297" s="6"/>
      <c r="I297" s="124"/>
      <c r="J297" s="124"/>
      <c r="K297" s="124"/>
      <c r="L297" s="124"/>
      <c r="M297" s="124"/>
      <c r="N297" s="124"/>
      <c r="O297" s="124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  <c r="AA297" s="18"/>
      <c r="AB297" s="18"/>
      <c r="AC297" s="18"/>
      <c r="AD297" s="18"/>
      <c r="AE297" s="18"/>
      <c r="AF297" s="18"/>
      <c r="AG297" s="18"/>
      <c r="AH297" s="18"/>
      <c r="AI297" s="18"/>
      <c r="AJ297" s="18"/>
      <c r="AK297" s="18"/>
      <c r="AL297" s="18"/>
      <c r="AM297" s="18"/>
      <c r="AN297" s="18"/>
      <c r="AO297" s="18"/>
      <c r="AP297" s="18"/>
      <c r="AQ297" s="18"/>
      <c r="AR297" s="18"/>
      <c r="AS297" s="18"/>
      <c r="AT297" s="35"/>
    </row>
    <row r="298" spans="1:46" ht="18.75" customHeight="1" x14ac:dyDescent="0.4">
      <c r="A298" s="166"/>
      <c r="B298" s="245" t="s">
        <v>240</v>
      </c>
      <c r="C298" s="245"/>
      <c r="D298" s="245"/>
      <c r="E298" s="245"/>
      <c r="F298" s="245"/>
      <c r="G298" s="245"/>
      <c r="H298" s="245"/>
      <c r="I298" s="269">
        <f>I286+I288+J290+J292+J294</f>
        <v>0</v>
      </c>
      <c r="J298" s="269"/>
      <c r="K298" s="269"/>
      <c r="L298" s="269"/>
      <c r="M298" s="269"/>
      <c r="N298" s="269"/>
      <c r="O298" s="269"/>
      <c r="P298" s="18"/>
      <c r="Q298" s="245" t="s">
        <v>162</v>
      </c>
      <c r="R298" s="245"/>
      <c r="S298" s="245"/>
      <c r="T298" s="245"/>
      <c r="U298" s="245"/>
      <c r="V298" s="245"/>
      <c r="W298" s="245"/>
      <c r="X298" s="245"/>
      <c r="Y298" s="315">
        <f>Parecer!AQ80</f>
        <v>0</v>
      </c>
      <c r="Z298" s="315"/>
      <c r="AA298" s="315"/>
      <c r="AB298" s="315"/>
      <c r="AC298" s="315"/>
      <c r="AD298" s="315"/>
      <c r="AE298" s="18"/>
      <c r="AF298" s="245" t="s">
        <v>241</v>
      </c>
      <c r="AG298" s="245"/>
      <c r="AH298" s="245"/>
      <c r="AI298" s="245"/>
      <c r="AJ298" s="245"/>
      <c r="AK298" s="245"/>
      <c r="AL298" s="245"/>
      <c r="AM298" s="269">
        <f>ROUND(I298*Y298,2)</f>
        <v>0</v>
      </c>
      <c r="AN298" s="270"/>
      <c r="AO298" s="270"/>
      <c r="AP298" s="270"/>
      <c r="AQ298" s="270"/>
      <c r="AR298" s="270"/>
      <c r="AS298" s="270"/>
      <c r="AT298" s="35"/>
    </row>
    <row r="299" spans="1:46" ht="3.75" customHeight="1" x14ac:dyDescent="0.4">
      <c r="A299" s="166"/>
      <c r="B299" s="6"/>
      <c r="C299" s="6"/>
      <c r="D299" s="6"/>
      <c r="E299" s="6"/>
      <c r="F299" s="6"/>
      <c r="G299" s="6"/>
      <c r="H299" s="6"/>
      <c r="I299" s="124"/>
      <c r="J299" s="124"/>
      <c r="K299" s="124"/>
      <c r="L299" s="124"/>
      <c r="M299" s="124"/>
      <c r="N299" s="124"/>
      <c r="O299" s="124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  <c r="AA299" s="18"/>
      <c r="AB299" s="18"/>
      <c r="AC299" s="18"/>
      <c r="AD299" s="18"/>
      <c r="AE299" s="18"/>
      <c r="AF299" s="18"/>
      <c r="AG299" s="18"/>
      <c r="AH299" s="18"/>
      <c r="AI299" s="18"/>
      <c r="AJ299" s="18"/>
      <c r="AK299" s="18"/>
      <c r="AL299" s="18"/>
      <c r="AM299" s="18"/>
      <c r="AN299" s="18"/>
      <c r="AO299" s="18"/>
      <c r="AP299" s="18"/>
      <c r="AQ299" s="18"/>
      <c r="AR299" s="18"/>
      <c r="AS299" s="18"/>
      <c r="AT299" s="35"/>
    </row>
    <row r="300" spans="1:46" ht="15" customHeight="1" x14ac:dyDescent="0.4">
      <c r="A300" s="89"/>
      <c r="B300" s="327" t="s">
        <v>126</v>
      </c>
      <c r="C300" s="327"/>
      <c r="D300" s="327"/>
      <c r="E300" s="327"/>
      <c r="F300" s="327"/>
      <c r="G300" s="327"/>
      <c r="H300" s="327"/>
      <c r="I300" s="327"/>
      <c r="J300" s="327"/>
      <c r="K300" s="327"/>
      <c r="L300" s="327"/>
      <c r="M300" s="327"/>
      <c r="N300" s="327"/>
      <c r="O300" s="327"/>
      <c r="P300" s="327"/>
      <c r="Q300" s="327"/>
      <c r="R300" s="327"/>
      <c r="S300" s="327"/>
      <c r="T300" s="327"/>
      <c r="U300" s="327"/>
      <c r="V300" s="327"/>
      <c r="W300" s="327"/>
      <c r="X300" s="327"/>
      <c r="Y300" s="327"/>
      <c r="Z300" s="327"/>
      <c r="AA300" s="327"/>
      <c r="AB300" s="327"/>
      <c r="AC300" s="327"/>
      <c r="AD300" s="327"/>
      <c r="AE300" s="327"/>
      <c r="AF300" s="327"/>
      <c r="AG300" s="327"/>
      <c r="AH300" s="327"/>
      <c r="AI300" s="327"/>
      <c r="AJ300" s="327"/>
      <c r="AK300" s="327"/>
      <c r="AL300" s="327"/>
      <c r="AM300" s="327"/>
      <c r="AN300" s="327"/>
      <c r="AO300" s="327"/>
      <c r="AP300" s="327"/>
      <c r="AQ300" s="327"/>
      <c r="AR300" s="327"/>
      <c r="AS300" s="327"/>
      <c r="AT300" s="60"/>
    </row>
    <row r="301" spans="1:46" ht="22.5" customHeight="1" x14ac:dyDescent="0.4">
      <c r="A301" s="89"/>
      <c r="B301" s="25"/>
      <c r="C301" s="61"/>
      <c r="D301" s="61"/>
      <c r="E301" s="61"/>
      <c r="F301" s="61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  <c r="AA301" s="18"/>
      <c r="AB301" s="18"/>
      <c r="AC301" s="18"/>
      <c r="AD301" s="18"/>
      <c r="AE301" s="18"/>
      <c r="AF301" s="18"/>
      <c r="AG301" s="18"/>
      <c r="AH301" s="18"/>
      <c r="AI301" s="18"/>
      <c r="AJ301" s="18"/>
      <c r="AK301" s="18"/>
      <c r="AL301" s="18"/>
      <c r="AM301" s="18"/>
      <c r="AN301" s="18"/>
      <c r="AO301" s="18"/>
      <c r="AP301" s="18"/>
      <c r="AQ301" s="18"/>
      <c r="AR301" s="18"/>
      <c r="AS301" s="18"/>
      <c r="AT301" s="60"/>
    </row>
  </sheetData>
  <sheetProtection algorithmName="SHA-512" hashValue="jd2HegtaMYaSbNclFtaZ/FHLB/GC+tXGJE9LdereJOUyva1KVWiPJzjTGwabcXOEa/XkwYYxzQc09572/2ZL9A==" saltValue="Zlcn0YiP/p6tN4fyiiytkA==" spinCount="100000" sheet="1" selectLockedCells="1"/>
  <mergeCells count="619">
    <mergeCell ref="B140:AS140"/>
    <mergeCell ref="AL142:AO142"/>
    <mergeCell ref="AP142:AS142"/>
    <mergeCell ref="B1:AS1"/>
    <mergeCell ref="AH3:AS3"/>
    <mergeCell ref="B4:E4"/>
    <mergeCell ref="F4:N4"/>
    <mergeCell ref="AH4:AK4"/>
    <mergeCell ref="AL4:AS4"/>
    <mergeCell ref="B12:H12"/>
    <mergeCell ref="I12:O12"/>
    <mergeCell ref="Q12:X12"/>
    <mergeCell ref="Y12:AD12"/>
    <mergeCell ref="AF12:AJ12"/>
    <mergeCell ref="AK12:AS12"/>
    <mergeCell ref="B5:AS5"/>
    <mergeCell ref="B8:H8"/>
    <mergeCell ref="I8:O8"/>
    <mergeCell ref="Q8:Z8"/>
    <mergeCell ref="AA8:AS8"/>
    <mergeCell ref="B10:H10"/>
    <mergeCell ref="I10:AS10"/>
    <mergeCell ref="B20:H20"/>
    <mergeCell ref="I20:O20"/>
    <mergeCell ref="Q20:W20"/>
    <mergeCell ref="X20:AD20"/>
    <mergeCell ref="AF20:AL20"/>
    <mergeCell ref="AM20:AS20"/>
    <mergeCell ref="B16:H16"/>
    <mergeCell ref="I16:O16"/>
    <mergeCell ref="Q16:W16"/>
    <mergeCell ref="X16:AS16"/>
    <mergeCell ref="B18:H18"/>
    <mergeCell ref="I18:O18"/>
    <mergeCell ref="Q18:W18"/>
    <mergeCell ref="X18:AD18"/>
    <mergeCell ref="AF18:AL18"/>
    <mergeCell ref="AM18:AS18"/>
    <mergeCell ref="B26:H26"/>
    <mergeCell ref="I26:O26"/>
    <mergeCell ref="Q26:W26"/>
    <mergeCell ref="X26:AD26"/>
    <mergeCell ref="AF26:AL26"/>
    <mergeCell ref="AM26:AS26"/>
    <mergeCell ref="B22:H22"/>
    <mergeCell ref="I22:O22"/>
    <mergeCell ref="Q22:W22"/>
    <mergeCell ref="X22:AS22"/>
    <mergeCell ref="B24:H24"/>
    <mergeCell ref="I24:O24"/>
    <mergeCell ref="Q24:W24"/>
    <mergeCell ref="X24:AD24"/>
    <mergeCell ref="AF24:AL24"/>
    <mergeCell ref="AM24:AS24"/>
    <mergeCell ref="B30:H30"/>
    <mergeCell ref="I30:O30"/>
    <mergeCell ref="Q30:W30"/>
    <mergeCell ref="X30:AD30"/>
    <mergeCell ref="AF30:AL30"/>
    <mergeCell ref="AM30:AS30"/>
    <mergeCell ref="B28:H28"/>
    <mergeCell ref="I28:O28"/>
    <mergeCell ref="Q28:W28"/>
    <mergeCell ref="X28:AD28"/>
    <mergeCell ref="AF28:AL28"/>
    <mergeCell ref="AM28:AS28"/>
    <mergeCell ref="B35:P35"/>
    <mergeCell ref="B36:AS36"/>
    <mergeCell ref="B38:I38"/>
    <mergeCell ref="J38:O38"/>
    <mergeCell ref="Q38:X38"/>
    <mergeCell ref="Y38:AB38"/>
    <mergeCell ref="AC38:AD38"/>
    <mergeCell ref="AF38:AM38"/>
    <mergeCell ref="AN38:AR38"/>
    <mergeCell ref="B40:AS40"/>
    <mergeCell ref="B42:P42"/>
    <mergeCell ref="Q42:V42"/>
    <mergeCell ref="X42:AM42"/>
    <mergeCell ref="AN42:AS42"/>
    <mergeCell ref="B44:P44"/>
    <mergeCell ref="Q44:V44"/>
    <mergeCell ref="X44:AM44"/>
    <mergeCell ref="AN44:AS44"/>
    <mergeCell ref="B50:P50"/>
    <mergeCell ref="Q50:V50"/>
    <mergeCell ref="X50:AM50"/>
    <mergeCell ref="AN50:AS50"/>
    <mergeCell ref="B52:P52"/>
    <mergeCell ref="Q52:V52"/>
    <mergeCell ref="X52:AM52"/>
    <mergeCell ref="AN52:AS52"/>
    <mergeCell ref="B46:P46"/>
    <mergeCell ref="Q46:V46"/>
    <mergeCell ref="X46:AM46"/>
    <mergeCell ref="AN46:AS46"/>
    <mergeCell ref="B48:P48"/>
    <mergeCell ref="Q48:V48"/>
    <mergeCell ref="X48:AM48"/>
    <mergeCell ref="AN48:AS48"/>
    <mergeCell ref="B58:P58"/>
    <mergeCell ref="Q58:V58"/>
    <mergeCell ref="X58:AM58"/>
    <mergeCell ref="AN58:AS58"/>
    <mergeCell ref="B60:P60"/>
    <mergeCell ref="Q60:V60"/>
    <mergeCell ref="X60:AM60"/>
    <mergeCell ref="AN60:AS60"/>
    <mergeCell ref="B54:P54"/>
    <mergeCell ref="Q54:V54"/>
    <mergeCell ref="X54:AM54"/>
    <mergeCell ref="AN54:AS54"/>
    <mergeCell ref="B56:P56"/>
    <mergeCell ref="Q56:V56"/>
    <mergeCell ref="X56:AM56"/>
    <mergeCell ref="AN56:AS56"/>
    <mergeCell ref="B67:AS67"/>
    <mergeCell ref="AL74:AO74"/>
    <mergeCell ref="AP74:AS74"/>
    <mergeCell ref="B76:AS76"/>
    <mergeCell ref="B62:P62"/>
    <mergeCell ref="Q62:V62"/>
    <mergeCell ref="X62:AM62"/>
    <mergeCell ref="AN62:AS62"/>
    <mergeCell ref="B64:P64"/>
    <mergeCell ref="Q64:V64"/>
    <mergeCell ref="X64:AM64"/>
    <mergeCell ref="AN64:AS64"/>
    <mergeCell ref="B78:J78"/>
    <mergeCell ref="K78:V78"/>
    <mergeCell ref="Y78:AG78"/>
    <mergeCell ref="AH78:AS78"/>
    <mergeCell ref="B80:H80"/>
    <mergeCell ref="I80:O80"/>
    <mergeCell ref="Q80:W80"/>
    <mergeCell ref="X80:AD80"/>
    <mergeCell ref="AF80:AL80"/>
    <mergeCell ref="AM80:AS80"/>
    <mergeCell ref="AM84:AS84"/>
    <mergeCell ref="B86:H86"/>
    <mergeCell ref="I86:O86"/>
    <mergeCell ref="Q86:W86"/>
    <mergeCell ref="X86:AD86"/>
    <mergeCell ref="AF86:AL86"/>
    <mergeCell ref="AM86:AS86"/>
    <mergeCell ref="B82:H82"/>
    <mergeCell ref="I82:O82"/>
    <mergeCell ref="Q82:W82"/>
    <mergeCell ref="X82:AD82"/>
    <mergeCell ref="B84:O85"/>
    <mergeCell ref="AF84:AL84"/>
    <mergeCell ref="B90:H90"/>
    <mergeCell ref="I90:O90"/>
    <mergeCell ref="Q90:W90"/>
    <mergeCell ref="X90:AD90"/>
    <mergeCell ref="AF90:AL90"/>
    <mergeCell ref="AM90:AS90"/>
    <mergeCell ref="B88:H88"/>
    <mergeCell ref="I88:O88"/>
    <mergeCell ref="Q88:W88"/>
    <mergeCell ref="X88:AD88"/>
    <mergeCell ref="AF88:AL88"/>
    <mergeCell ref="AM88:AS88"/>
    <mergeCell ref="B92:AS92"/>
    <mergeCell ref="B94:J94"/>
    <mergeCell ref="K94:V94"/>
    <mergeCell ref="Y94:AG94"/>
    <mergeCell ref="AH94:AS94"/>
    <mergeCell ref="B96:H96"/>
    <mergeCell ref="I96:O96"/>
    <mergeCell ref="Q96:W96"/>
    <mergeCell ref="X96:AD96"/>
    <mergeCell ref="AF96:AL96"/>
    <mergeCell ref="B102:H102"/>
    <mergeCell ref="I102:O102"/>
    <mergeCell ref="Q102:W102"/>
    <mergeCell ref="X102:AD102"/>
    <mergeCell ref="AF102:AL102"/>
    <mergeCell ref="AM102:AS102"/>
    <mergeCell ref="AM96:AS96"/>
    <mergeCell ref="B98:H98"/>
    <mergeCell ref="I98:O98"/>
    <mergeCell ref="Q98:W98"/>
    <mergeCell ref="X98:AD98"/>
    <mergeCell ref="B100:O101"/>
    <mergeCell ref="AF100:AL100"/>
    <mergeCell ref="AM100:AS100"/>
    <mergeCell ref="B106:H106"/>
    <mergeCell ref="I106:O106"/>
    <mergeCell ref="Q106:W106"/>
    <mergeCell ref="X106:AD106"/>
    <mergeCell ref="AF106:AL106"/>
    <mergeCell ref="AM106:AS106"/>
    <mergeCell ref="B104:H104"/>
    <mergeCell ref="I104:O104"/>
    <mergeCell ref="Q104:W104"/>
    <mergeCell ref="X104:AD104"/>
    <mergeCell ref="AF104:AL104"/>
    <mergeCell ref="AM104:AS104"/>
    <mergeCell ref="B108:AS108"/>
    <mergeCell ref="B110:J110"/>
    <mergeCell ref="K110:V110"/>
    <mergeCell ref="Y110:AG110"/>
    <mergeCell ref="AH110:AS110"/>
    <mergeCell ref="B112:H112"/>
    <mergeCell ref="I112:O112"/>
    <mergeCell ref="Q112:W112"/>
    <mergeCell ref="X112:AD112"/>
    <mergeCell ref="AF112:AL112"/>
    <mergeCell ref="B118:H118"/>
    <mergeCell ref="I118:O118"/>
    <mergeCell ref="Q118:W118"/>
    <mergeCell ref="X118:AD118"/>
    <mergeCell ref="AF118:AL118"/>
    <mergeCell ref="AM118:AS118"/>
    <mergeCell ref="AM112:AS112"/>
    <mergeCell ref="B114:H114"/>
    <mergeCell ref="I114:O114"/>
    <mergeCell ref="Q114:W114"/>
    <mergeCell ref="X114:AD114"/>
    <mergeCell ref="B116:O117"/>
    <mergeCell ref="AF116:AL116"/>
    <mergeCell ref="AM116:AS116"/>
    <mergeCell ref="B122:H122"/>
    <mergeCell ref="I122:O122"/>
    <mergeCell ref="Q122:W122"/>
    <mergeCell ref="X122:AD122"/>
    <mergeCell ref="AF122:AL122"/>
    <mergeCell ref="AM122:AS122"/>
    <mergeCell ref="B120:H120"/>
    <mergeCell ref="I120:O120"/>
    <mergeCell ref="Q120:W120"/>
    <mergeCell ref="X120:AD120"/>
    <mergeCell ref="AF120:AL120"/>
    <mergeCell ref="AM120:AS120"/>
    <mergeCell ref="B124:AS124"/>
    <mergeCell ref="B126:J126"/>
    <mergeCell ref="K126:V126"/>
    <mergeCell ref="Y126:AG126"/>
    <mergeCell ref="AH126:AS126"/>
    <mergeCell ref="B128:H128"/>
    <mergeCell ref="I128:O128"/>
    <mergeCell ref="Q128:W128"/>
    <mergeCell ref="X128:AD128"/>
    <mergeCell ref="AF128:AL128"/>
    <mergeCell ref="B134:H134"/>
    <mergeCell ref="I134:O134"/>
    <mergeCell ref="Q134:W134"/>
    <mergeCell ref="X134:AD134"/>
    <mergeCell ref="AF134:AL134"/>
    <mergeCell ref="AM134:AS134"/>
    <mergeCell ref="AM128:AS128"/>
    <mergeCell ref="B130:H130"/>
    <mergeCell ref="I130:O130"/>
    <mergeCell ref="Q130:W130"/>
    <mergeCell ref="X130:AD130"/>
    <mergeCell ref="B132:O133"/>
    <mergeCell ref="AF132:AL132"/>
    <mergeCell ref="AM132:AS132"/>
    <mergeCell ref="B138:H138"/>
    <mergeCell ref="I138:O138"/>
    <mergeCell ref="Q138:W138"/>
    <mergeCell ref="X138:AD138"/>
    <mergeCell ref="AF138:AL138"/>
    <mergeCell ref="AM138:AS138"/>
    <mergeCell ref="B136:H136"/>
    <mergeCell ref="I136:O136"/>
    <mergeCell ref="Q136:W136"/>
    <mergeCell ref="X136:AD136"/>
    <mergeCell ref="AF136:AL136"/>
    <mergeCell ref="AM136:AS136"/>
    <mergeCell ref="B143:AS143"/>
    <mergeCell ref="B145:J145"/>
    <mergeCell ref="K145:V145"/>
    <mergeCell ref="Y145:AG145"/>
    <mergeCell ref="AH145:AS145"/>
    <mergeCell ref="B147:H147"/>
    <mergeCell ref="I147:O147"/>
    <mergeCell ref="Q147:W147"/>
    <mergeCell ref="X147:AD147"/>
    <mergeCell ref="AF147:AL147"/>
    <mergeCell ref="B153:H153"/>
    <mergeCell ref="I153:O153"/>
    <mergeCell ref="Q153:W153"/>
    <mergeCell ref="X153:AD153"/>
    <mergeCell ref="AF153:AL153"/>
    <mergeCell ref="AM153:AS153"/>
    <mergeCell ref="AM147:AS147"/>
    <mergeCell ref="B149:H149"/>
    <mergeCell ref="I149:O149"/>
    <mergeCell ref="Q149:W149"/>
    <mergeCell ref="X149:AD149"/>
    <mergeCell ref="B151:O152"/>
    <mergeCell ref="AF151:AL151"/>
    <mergeCell ref="AM151:AS151"/>
    <mergeCell ref="B157:H157"/>
    <mergeCell ref="I157:O157"/>
    <mergeCell ref="Q157:W157"/>
    <mergeCell ref="X157:AD157"/>
    <mergeCell ref="AF157:AL157"/>
    <mergeCell ref="AM157:AS157"/>
    <mergeCell ref="B155:H155"/>
    <mergeCell ref="I155:O155"/>
    <mergeCell ref="Q155:W155"/>
    <mergeCell ref="X155:AD155"/>
    <mergeCell ref="AF155:AL155"/>
    <mergeCell ref="AM155:AS155"/>
    <mergeCell ref="B163:H163"/>
    <mergeCell ref="I163:O163"/>
    <mergeCell ref="Q163:W163"/>
    <mergeCell ref="X163:AD163"/>
    <mergeCell ref="AF163:AL163"/>
    <mergeCell ref="AM163:AS163"/>
    <mergeCell ref="B159:AS159"/>
    <mergeCell ref="B161:J161"/>
    <mergeCell ref="K161:V161"/>
    <mergeCell ref="Y161:AG161"/>
    <mergeCell ref="AH161:AS161"/>
    <mergeCell ref="AM167:AS167"/>
    <mergeCell ref="B169:H169"/>
    <mergeCell ref="I169:O169"/>
    <mergeCell ref="Q169:W169"/>
    <mergeCell ref="X169:AD169"/>
    <mergeCell ref="AF169:AL169"/>
    <mergeCell ref="AM169:AS169"/>
    <mergeCell ref="B165:H165"/>
    <mergeCell ref="I165:O165"/>
    <mergeCell ref="Q165:W165"/>
    <mergeCell ref="X165:AD165"/>
    <mergeCell ref="B167:O168"/>
    <mergeCell ref="AF167:AL167"/>
    <mergeCell ref="B173:H173"/>
    <mergeCell ref="I173:O173"/>
    <mergeCell ref="Q173:W173"/>
    <mergeCell ref="X173:AD173"/>
    <mergeCell ref="AF173:AL173"/>
    <mergeCell ref="AM173:AS173"/>
    <mergeCell ref="B171:H171"/>
    <mergeCell ref="I171:O171"/>
    <mergeCell ref="Q171:W171"/>
    <mergeCell ref="X171:AD171"/>
    <mergeCell ref="AF171:AL171"/>
    <mergeCell ref="AM171:AS171"/>
    <mergeCell ref="B175:AS175"/>
    <mergeCell ref="B177:J177"/>
    <mergeCell ref="K177:V177"/>
    <mergeCell ref="Y177:AG177"/>
    <mergeCell ref="AH177:AS177"/>
    <mergeCell ref="B179:H179"/>
    <mergeCell ref="I179:O179"/>
    <mergeCell ref="Q179:W179"/>
    <mergeCell ref="X179:AD179"/>
    <mergeCell ref="AF179:AL179"/>
    <mergeCell ref="B185:H185"/>
    <mergeCell ref="I185:O185"/>
    <mergeCell ref="Q185:W185"/>
    <mergeCell ref="X185:AD185"/>
    <mergeCell ref="AF185:AL185"/>
    <mergeCell ref="AM185:AS185"/>
    <mergeCell ref="AM179:AS179"/>
    <mergeCell ref="B181:H181"/>
    <mergeCell ref="I181:O181"/>
    <mergeCell ref="Q181:W181"/>
    <mergeCell ref="X181:AD181"/>
    <mergeCell ref="B183:O184"/>
    <mergeCell ref="AF183:AL183"/>
    <mergeCell ref="AM183:AS183"/>
    <mergeCell ref="B189:H189"/>
    <mergeCell ref="I189:O189"/>
    <mergeCell ref="Q189:W189"/>
    <mergeCell ref="X189:AD189"/>
    <mergeCell ref="AF189:AL189"/>
    <mergeCell ref="AM189:AS189"/>
    <mergeCell ref="B187:H187"/>
    <mergeCell ref="I187:O187"/>
    <mergeCell ref="Q187:W187"/>
    <mergeCell ref="X187:AD187"/>
    <mergeCell ref="AF187:AL187"/>
    <mergeCell ref="AM187:AS187"/>
    <mergeCell ref="B191:AS191"/>
    <mergeCell ref="B193:J193"/>
    <mergeCell ref="K193:V193"/>
    <mergeCell ref="Y193:AG193"/>
    <mergeCell ref="AH193:AS193"/>
    <mergeCell ref="B195:H195"/>
    <mergeCell ref="I195:O195"/>
    <mergeCell ref="Q195:W195"/>
    <mergeCell ref="X195:AD195"/>
    <mergeCell ref="AF195:AL195"/>
    <mergeCell ref="B201:H201"/>
    <mergeCell ref="I201:O201"/>
    <mergeCell ref="Q201:W201"/>
    <mergeCell ref="X201:AD201"/>
    <mergeCell ref="AF201:AL201"/>
    <mergeCell ref="AM201:AS201"/>
    <mergeCell ref="AM195:AS195"/>
    <mergeCell ref="B197:H197"/>
    <mergeCell ref="I197:O197"/>
    <mergeCell ref="Q197:W197"/>
    <mergeCell ref="X197:AD197"/>
    <mergeCell ref="B199:O200"/>
    <mergeCell ref="AF199:AL199"/>
    <mergeCell ref="AM199:AS199"/>
    <mergeCell ref="B205:H205"/>
    <mergeCell ref="I205:O205"/>
    <mergeCell ref="Q205:W205"/>
    <mergeCell ref="X205:AD205"/>
    <mergeCell ref="AF205:AL205"/>
    <mergeCell ref="AM205:AS205"/>
    <mergeCell ref="B203:H203"/>
    <mergeCell ref="I203:O203"/>
    <mergeCell ref="Q203:W203"/>
    <mergeCell ref="X203:AD203"/>
    <mergeCell ref="AF203:AL203"/>
    <mergeCell ref="AM203:AS203"/>
    <mergeCell ref="B211:AS211"/>
    <mergeCell ref="B213:J213"/>
    <mergeCell ref="K213:V213"/>
    <mergeCell ref="Y213:AG213"/>
    <mergeCell ref="AH213:AS213"/>
    <mergeCell ref="B215:H215"/>
    <mergeCell ref="I215:O215"/>
    <mergeCell ref="Q215:W215"/>
    <mergeCell ref="X215:AD215"/>
    <mergeCell ref="AF215:AL215"/>
    <mergeCell ref="B221:H221"/>
    <mergeCell ref="I221:O221"/>
    <mergeCell ref="Q221:W221"/>
    <mergeCell ref="X221:AD221"/>
    <mergeCell ref="AF221:AL221"/>
    <mergeCell ref="AM221:AS221"/>
    <mergeCell ref="AM215:AS215"/>
    <mergeCell ref="B217:H217"/>
    <mergeCell ref="I217:O217"/>
    <mergeCell ref="Q217:W217"/>
    <mergeCell ref="X217:AD217"/>
    <mergeCell ref="B219:O220"/>
    <mergeCell ref="AF219:AL219"/>
    <mergeCell ref="AM219:AS219"/>
    <mergeCell ref="B225:H225"/>
    <mergeCell ref="I225:O225"/>
    <mergeCell ref="Q225:W225"/>
    <mergeCell ref="X225:AD225"/>
    <mergeCell ref="AF225:AL225"/>
    <mergeCell ref="AM225:AS225"/>
    <mergeCell ref="B223:H223"/>
    <mergeCell ref="I223:O223"/>
    <mergeCell ref="Q223:W223"/>
    <mergeCell ref="X223:AD223"/>
    <mergeCell ref="AF223:AL223"/>
    <mergeCell ref="AM223:AS223"/>
    <mergeCell ref="B227:AS227"/>
    <mergeCell ref="B229:J229"/>
    <mergeCell ref="K229:V229"/>
    <mergeCell ref="Y229:AG229"/>
    <mergeCell ref="AH229:AS229"/>
    <mergeCell ref="B231:H231"/>
    <mergeCell ref="I231:O231"/>
    <mergeCell ref="Q231:W231"/>
    <mergeCell ref="X231:AD231"/>
    <mergeCell ref="AF231:AL231"/>
    <mergeCell ref="AF239:AL239"/>
    <mergeCell ref="AM239:AS239"/>
    <mergeCell ref="B237:H237"/>
    <mergeCell ref="I237:O237"/>
    <mergeCell ref="Q237:W237"/>
    <mergeCell ref="X237:AD237"/>
    <mergeCell ref="AF237:AL237"/>
    <mergeCell ref="AM237:AS237"/>
    <mergeCell ref="AM231:AS231"/>
    <mergeCell ref="B233:H233"/>
    <mergeCell ref="I233:O233"/>
    <mergeCell ref="Q233:W233"/>
    <mergeCell ref="X233:AD233"/>
    <mergeCell ref="B235:O236"/>
    <mergeCell ref="AF235:AL235"/>
    <mergeCell ref="AM235:AS235"/>
    <mergeCell ref="B247:H247"/>
    <mergeCell ref="I247:O247"/>
    <mergeCell ref="Q247:W247"/>
    <mergeCell ref="X247:AD247"/>
    <mergeCell ref="AF247:AL247"/>
    <mergeCell ref="AM247:AS247"/>
    <mergeCell ref="B207:AS207"/>
    <mergeCell ref="AL209:AO209"/>
    <mergeCell ref="AP209:AS209"/>
    <mergeCell ref="B243:AS243"/>
    <mergeCell ref="B245:J245"/>
    <mergeCell ref="K245:V245"/>
    <mergeCell ref="Y245:AG245"/>
    <mergeCell ref="AH245:AS245"/>
    <mergeCell ref="B241:H241"/>
    <mergeCell ref="I241:O241"/>
    <mergeCell ref="Q241:W241"/>
    <mergeCell ref="X241:AD241"/>
    <mergeCell ref="AF241:AL241"/>
    <mergeCell ref="AM241:AS241"/>
    <mergeCell ref="B239:H239"/>
    <mergeCell ref="I239:O239"/>
    <mergeCell ref="Q239:W239"/>
    <mergeCell ref="X239:AD239"/>
    <mergeCell ref="AM251:AS251"/>
    <mergeCell ref="B253:H253"/>
    <mergeCell ref="I253:O253"/>
    <mergeCell ref="Q253:W253"/>
    <mergeCell ref="X253:AD253"/>
    <mergeCell ref="AF253:AL253"/>
    <mergeCell ref="AM253:AS253"/>
    <mergeCell ref="B249:H249"/>
    <mergeCell ref="I249:O249"/>
    <mergeCell ref="Q249:W249"/>
    <mergeCell ref="X249:AD249"/>
    <mergeCell ref="B251:O252"/>
    <mergeCell ref="AF251:AL251"/>
    <mergeCell ref="B257:H257"/>
    <mergeCell ref="I257:O257"/>
    <mergeCell ref="Q257:W257"/>
    <mergeCell ref="X257:AD257"/>
    <mergeCell ref="AF257:AL257"/>
    <mergeCell ref="AM257:AS257"/>
    <mergeCell ref="B255:H255"/>
    <mergeCell ref="I255:O255"/>
    <mergeCell ref="Q255:W255"/>
    <mergeCell ref="X255:AD255"/>
    <mergeCell ref="AF255:AL255"/>
    <mergeCell ref="AM255:AS255"/>
    <mergeCell ref="B259:AS259"/>
    <mergeCell ref="B261:J261"/>
    <mergeCell ref="K261:V261"/>
    <mergeCell ref="Y261:AG261"/>
    <mergeCell ref="AH261:AS261"/>
    <mergeCell ref="B263:H263"/>
    <mergeCell ref="I263:O263"/>
    <mergeCell ref="Q263:W263"/>
    <mergeCell ref="X263:AD263"/>
    <mergeCell ref="AF263:AL263"/>
    <mergeCell ref="I269:O269"/>
    <mergeCell ref="Q269:W269"/>
    <mergeCell ref="X269:AD269"/>
    <mergeCell ref="AF269:AL269"/>
    <mergeCell ref="AM269:AS269"/>
    <mergeCell ref="AM263:AS263"/>
    <mergeCell ref="B265:H265"/>
    <mergeCell ref="I265:O265"/>
    <mergeCell ref="Q265:W265"/>
    <mergeCell ref="X265:AD265"/>
    <mergeCell ref="B267:O268"/>
    <mergeCell ref="AF267:AL267"/>
    <mergeCell ref="AM267:AS267"/>
    <mergeCell ref="B286:H286"/>
    <mergeCell ref="I286:O286"/>
    <mergeCell ref="Q286:W286"/>
    <mergeCell ref="X286:AD286"/>
    <mergeCell ref="AF286:AL286"/>
    <mergeCell ref="AM286:AS286"/>
    <mergeCell ref="B279:K279"/>
    <mergeCell ref="B280:AS280"/>
    <mergeCell ref="B282:I282"/>
    <mergeCell ref="J282:O282"/>
    <mergeCell ref="B284:O284"/>
    <mergeCell ref="Q284:AD284"/>
    <mergeCell ref="AF284:AS284"/>
    <mergeCell ref="B290:I290"/>
    <mergeCell ref="J290:O290"/>
    <mergeCell ref="Q290:W290"/>
    <mergeCell ref="X290:AD290"/>
    <mergeCell ref="AF290:AL290"/>
    <mergeCell ref="AM290:AS290"/>
    <mergeCell ref="B288:H288"/>
    <mergeCell ref="I288:O288"/>
    <mergeCell ref="Q288:W288"/>
    <mergeCell ref="X288:AD288"/>
    <mergeCell ref="AF288:AL288"/>
    <mergeCell ref="AM288:AS288"/>
    <mergeCell ref="B294:I294"/>
    <mergeCell ref="J294:O294"/>
    <mergeCell ref="Q294:W294"/>
    <mergeCell ref="X294:AD294"/>
    <mergeCell ref="AF294:AL294"/>
    <mergeCell ref="AM294:AS294"/>
    <mergeCell ref="B292:I292"/>
    <mergeCell ref="J292:O292"/>
    <mergeCell ref="Q292:W292"/>
    <mergeCell ref="X292:AD292"/>
    <mergeCell ref="AF292:AL292"/>
    <mergeCell ref="AM292:AS292"/>
    <mergeCell ref="AF298:AL298"/>
    <mergeCell ref="AM298:AS298"/>
    <mergeCell ref="B300:AS300"/>
    <mergeCell ref="Q296:Y296"/>
    <mergeCell ref="Z296:AD296"/>
    <mergeCell ref="B298:H298"/>
    <mergeCell ref="I298:O298"/>
    <mergeCell ref="Q298:X298"/>
    <mergeCell ref="Y298:AD298"/>
    <mergeCell ref="B275:AS275"/>
    <mergeCell ref="B68:AS68"/>
    <mergeCell ref="AH70:AS70"/>
    <mergeCell ref="B71:E71"/>
    <mergeCell ref="F71:N71"/>
    <mergeCell ref="AH71:AK71"/>
    <mergeCell ref="AL71:AS71"/>
    <mergeCell ref="B73:E73"/>
    <mergeCell ref="F73:N73"/>
    <mergeCell ref="AH73:AK73"/>
    <mergeCell ref="AL73:AS73"/>
    <mergeCell ref="B273:H273"/>
    <mergeCell ref="I273:O273"/>
    <mergeCell ref="Q273:W273"/>
    <mergeCell ref="X273:AD273"/>
    <mergeCell ref="AF273:AL273"/>
    <mergeCell ref="AM273:AS273"/>
    <mergeCell ref="B271:H271"/>
    <mergeCell ref="I271:O271"/>
    <mergeCell ref="Q271:W271"/>
    <mergeCell ref="X271:AD271"/>
    <mergeCell ref="AF271:AL271"/>
    <mergeCell ref="AM271:AS271"/>
    <mergeCell ref="B269:H269"/>
  </mergeCells>
  <conditionalFormatting sqref="B36:AS36">
    <cfRule type="cellIs" dxfId="516" priority="291" operator="equal">
      <formula>0</formula>
    </cfRule>
  </conditionalFormatting>
  <conditionalFormatting sqref="B280:AS280">
    <cfRule type="cellIs" dxfId="515" priority="289" operator="equal">
      <formula>0</formula>
    </cfRule>
  </conditionalFormatting>
  <conditionalFormatting sqref="I8:O8">
    <cfRule type="cellIs" dxfId="514" priority="15" operator="equal">
      <formula>0</formula>
    </cfRule>
  </conditionalFormatting>
  <conditionalFormatting sqref="I12:O12">
    <cfRule type="cellIs" dxfId="513" priority="287" operator="equal">
      <formula>0</formula>
    </cfRule>
  </conditionalFormatting>
  <conditionalFormatting sqref="I16:O16">
    <cfRule type="cellIs" dxfId="512" priority="267" operator="equal">
      <formula>0</formula>
    </cfRule>
  </conditionalFormatting>
  <conditionalFormatting sqref="I18:O18">
    <cfRule type="cellIs" dxfId="511" priority="266" operator="equal">
      <formula>0</formula>
    </cfRule>
  </conditionalFormatting>
  <conditionalFormatting sqref="I20:O20">
    <cfRule type="cellIs" dxfId="510" priority="265" operator="equal">
      <formula>0</formula>
    </cfRule>
  </conditionalFormatting>
  <conditionalFormatting sqref="I22:O22">
    <cfRule type="cellIs" dxfId="509" priority="281" operator="equal">
      <formula>0</formula>
    </cfRule>
  </conditionalFormatting>
  <conditionalFormatting sqref="I24:O24">
    <cfRule type="cellIs" dxfId="508" priority="280" operator="equal">
      <formula>0</formula>
    </cfRule>
  </conditionalFormatting>
  <conditionalFormatting sqref="I26:O26">
    <cfRule type="cellIs" dxfId="507" priority="279" operator="equal">
      <formula>0</formula>
    </cfRule>
  </conditionalFormatting>
  <conditionalFormatting sqref="I28:O28">
    <cfRule type="cellIs" dxfId="506" priority="278" operator="equal">
      <formula>0</formula>
    </cfRule>
  </conditionalFormatting>
  <conditionalFormatting sqref="I30:O30">
    <cfRule type="cellIs" dxfId="505" priority="277" operator="equal">
      <formula>0</formula>
    </cfRule>
  </conditionalFormatting>
  <conditionalFormatting sqref="I80:O80">
    <cfRule type="cellIs" dxfId="504" priority="130" operator="equal">
      <formula>0</formula>
    </cfRule>
  </conditionalFormatting>
  <conditionalFormatting sqref="I82:O82">
    <cfRule type="cellIs" dxfId="503" priority="127" operator="equal">
      <formula>0</formula>
    </cfRule>
  </conditionalFormatting>
  <conditionalFormatting sqref="I86:O86">
    <cfRule type="cellIs" dxfId="502" priority="125" operator="equal">
      <formula>0</formula>
    </cfRule>
  </conditionalFormatting>
  <conditionalFormatting sqref="I88:O88">
    <cfRule type="cellIs" dxfId="501" priority="124" operator="equal">
      <formula>0</formula>
    </cfRule>
  </conditionalFormatting>
  <conditionalFormatting sqref="I90:O90">
    <cfRule type="cellIs" dxfId="500" priority="123" operator="equal">
      <formula>0</formula>
    </cfRule>
  </conditionalFormatting>
  <conditionalFormatting sqref="I96:O96">
    <cfRule type="cellIs" dxfId="499" priority="241" operator="equal">
      <formula>0</formula>
    </cfRule>
  </conditionalFormatting>
  <conditionalFormatting sqref="I98:O98">
    <cfRule type="cellIs" dxfId="498" priority="238" operator="equal">
      <formula>0</formula>
    </cfRule>
  </conditionalFormatting>
  <conditionalFormatting sqref="I102:O102">
    <cfRule type="cellIs" dxfId="497" priority="116" operator="equal">
      <formula>0</formula>
    </cfRule>
  </conditionalFormatting>
  <conditionalFormatting sqref="I104:O104">
    <cfRule type="cellIs" dxfId="496" priority="115" operator="equal">
      <formula>0</formula>
    </cfRule>
  </conditionalFormatting>
  <conditionalFormatting sqref="I106:O106">
    <cfRule type="cellIs" dxfId="495" priority="114" operator="equal">
      <formula>0</formula>
    </cfRule>
  </conditionalFormatting>
  <conditionalFormatting sqref="I112:O112">
    <cfRule type="cellIs" dxfId="494" priority="231" operator="equal">
      <formula>0</formula>
    </cfRule>
  </conditionalFormatting>
  <conditionalFormatting sqref="I114:O114">
    <cfRule type="cellIs" dxfId="493" priority="228" operator="equal">
      <formula>0</formula>
    </cfRule>
  </conditionalFormatting>
  <conditionalFormatting sqref="I118:O118">
    <cfRule type="cellIs" dxfId="492" priority="113" operator="equal">
      <formula>0</formula>
    </cfRule>
  </conditionalFormatting>
  <conditionalFormatting sqref="I120:O120">
    <cfRule type="cellIs" dxfId="491" priority="112" operator="equal">
      <formula>0</formula>
    </cfRule>
  </conditionalFormatting>
  <conditionalFormatting sqref="I122:O122">
    <cfRule type="cellIs" dxfId="490" priority="111" operator="equal">
      <formula>0</formula>
    </cfRule>
  </conditionalFormatting>
  <conditionalFormatting sqref="I128:O128">
    <cfRule type="cellIs" dxfId="489" priority="221" operator="equal">
      <formula>0</formula>
    </cfRule>
  </conditionalFormatting>
  <conditionalFormatting sqref="I130:O130">
    <cfRule type="cellIs" dxfId="488" priority="218" operator="equal">
      <formula>0</formula>
    </cfRule>
  </conditionalFormatting>
  <conditionalFormatting sqref="I134:O134">
    <cfRule type="cellIs" dxfId="487" priority="110" operator="equal">
      <formula>0</formula>
    </cfRule>
  </conditionalFormatting>
  <conditionalFormatting sqref="I136:O136">
    <cfRule type="cellIs" dxfId="486" priority="109" operator="equal">
      <formula>0</formula>
    </cfRule>
  </conditionalFormatting>
  <conditionalFormatting sqref="I138:O138">
    <cfRule type="cellIs" dxfId="485" priority="108" operator="equal">
      <formula>0</formula>
    </cfRule>
  </conditionalFormatting>
  <conditionalFormatting sqref="I147:O147">
    <cfRule type="cellIs" dxfId="484" priority="211" operator="equal">
      <formula>0</formula>
    </cfRule>
  </conditionalFormatting>
  <conditionalFormatting sqref="I149:O149">
    <cfRule type="cellIs" dxfId="483" priority="208" operator="equal">
      <formula>0</formula>
    </cfRule>
  </conditionalFormatting>
  <conditionalFormatting sqref="I153:O153">
    <cfRule type="cellIs" dxfId="482" priority="107" operator="equal">
      <formula>0</formula>
    </cfRule>
  </conditionalFormatting>
  <conditionalFormatting sqref="I155:O155">
    <cfRule type="cellIs" dxfId="481" priority="106" operator="equal">
      <formula>0</formula>
    </cfRule>
  </conditionalFormatting>
  <conditionalFormatting sqref="I157:O157">
    <cfRule type="cellIs" dxfId="480" priority="105" operator="equal">
      <formula>0</formula>
    </cfRule>
  </conditionalFormatting>
  <conditionalFormatting sqref="I163:O163">
    <cfRule type="cellIs" dxfId="479" priority="201" operator="equal">
      <formula>0</formula>
    </cfRule>
  </conditionalFormatting>
  <conditionalFormatting sqref="I165:O165">
    <cfRule type="cellIs" dxfId="478" priority="198" operator="equal">
      <formula>0</formula>
    </cfRule>
  </conditionalFormatting>
  <conditionalFormatting sqref="I169:O169">
    <cfRule type="cellIs" dxfId="477" priority="104" operator="equal">
      <formula>0</formula>
    </cfRule>
  </conditionalFormatting>
  <conditionalFormatting sqref="I171:O171">
    <cfRule type="cellIs" dxfId="476" priority="103" operator="equal">
      <formula>0</formula>
    </cfRule>
  </conditionalFormatting>
  <conditionalFormatting sqref="I173:O173">
    <cfRule type="cellIs" dxfId="475" priority="102" operator="equal">
      <formula>0</formula>
    </cfRule>
  </conditionalFormatting>
  <conditionalFormatting sqref="I179:O179">
    <cfRule type="cellIs" dxfId="474" priority="191" operator="equal">
      <formula>0</formula>
    </cfRule>
  </conditionalFormatting>
  <conditionalFormatting sqref="I181:O181">
    <cfRule type="cellIs" dxfId="473" priority="188" operator="equal">
      <formula>0</formula>
    </cfRule>
  </conditionalFormatting>
  <conditionalFormatting sqref="I185:O185">
    <cfRule type="cellIs" dxfId="472" priority="101" operator="equal">
      <formula>0</formula>
    </cfRule>
  </conditionalFormatting>
  <conditionalFormatting sqref="I187:O187">
    <cfRule type="cellIs" dxfId="471" priority="100" operator="equal">
      <formula>0</formula>
    </cfRule>
  </conditionalFormatting>
  <conditionalFormatting sqref="I189:O189">
    <cfRule type="cellIs" dxfId="470" priority="99" operator="equal">
      <formula>0</formula>
    </cfRule>
  </conditionalFormatting>
  <conditionalFormatting sqref="I195:O195">
    <cfRule type="cellIs" dxfId="469" priority="181" operator="equal">
      <formula>0</formula>
    </cfRule>
  </conditionalFormatting>
  <conditionalFormatting sqref="I197:O197">
    <cfRule type="cellIs" dxfId="468" priority="178" operator="equal">
      <formula>0</formula>
    </cfRule>
  </conditionalFormatting>
  <conditionalFormatting sqref="I201:O201">
    <cfRule type="cellIs" dxfId="467" priority="98" operator="equal">
      <formula>0</formula>
    </cfRule>
  </conditionalFormatting>
  <conditionalFormatting sqref="I203:O203">
    <cfRule type="cellIs" dxfId="466" priority="97" operator="equal">
      <formula>0</formula>
    </cfRule>
  </conditionalFormatting>
  <conditionalFormatting sqref="I205:O205 I207:O209">
    <cfRule type="cellIs" dxfId="465" priority="96" operator="equal">
      <formula>0</formula>
    </cfRule>
  </conditionalFormatting>
  <conditionalFormatting sqref="I215:O215">
    <cfRule type="cellIs" dxfId="464" priority="171" operator="equal">
      <formula>0</formula>
    </cfRule>
  </conditionalFormatting>
  <conditionalFormatting sqref="I217:O217">
    <cfRule type="cellIs" dxfId="463" priority="168" operator="equal">
      <formula>0</formula>
    </cfRule>
  </conditionalFormatting>
  <conditionalFormatting sqref="I221:O221">
    <cfRule type="cellIs" dxfId="462" priority="95" operator="equal">
      <formula>0</formula>
    </cfRule>
  </conditionalFormatting>
  <conditionalFormatting sqref="I223:O223">
    <cfRule type="cellIs" dxfId="461" priority="94" operator="equal">
      <formula>0</formula>
    </cfRule>
  </conditionalFormatting>
  <conditionalFormatting sqref="I225:O225">
    <cfRule type="cellIs" dxfId="460" priority="93" operator="equal">
      <formula>0</formula>
    </cfRule>
  </conditionalFormatting>
  <conditionalFormatting sqref="I231:O231">
    <cfRule type="cellIs" dxfId="459" priority="161" operator="equal">
      <formula>0</formula>
    </cfRule>
  </conditionalFormatting>
  <conditionalFormatting sqref="I233:O233">
    <cfRule type="cellIs" dxfId="458" priority="158" operator="equal">
      <formula>0</formula>
    </cfRule>
  </conditionalFormatting>
  <conditionalFormatting sqref="I237:O237">
    <cfRule type="cellIs" dxfId="457" priority="92" operator="equal">
      <formula>0</formula>
    </cfRule>
  </conditionalFormatting>
  <conditionalFormatting sqref="I239:O239">
    <cfRule type="cellIs" dxfId="456" priority="91" operator="equal">
      <formula>0</formula>
    </cfRule>
  </conditionalFormatting>
  <conditionalFormatting sqref="I241:O241">
    <cfRule type="cellIs" dxfId="455" priority="90" operator="equal">
      <formula>0</formula>
    </cfRule>
  </conditionalFormatting>
  <conditionalFormatting sqref="I247:O247">
    <cfRule type="cellIs" dxfId="454" priority="151" operator="equal">
      <formula>0</formula>
    </cfRule>
  </conditionalFormatting>
  <conditionalFormatting sqref="I249:O249">
    <cfRule type="cellIs" dxfId="453" priority="148" operator="equal">
      <formula>0</formula>
    </cfRule>
  </conditionalFormatting>
  <conditionalFormatting sqref="I253:O253">
    <cfRule type="cellIs" dxfId="452" priority="89" operator="equal">
      <formula>0</formula>
    </cfRule>
  </conditionalFormatting>
  <conditionalFormatting sqref="I255:O255">
    <cfRule type="cellIs" dxfId="451" priority="88" operator="equal">
      <formula>0</formula>
    </cfRule>
  </conditionalFormatting>
  <conditionalFormatting sqref="I257:O257">
    <cfRule type="cellIs" dxfId="450" priority="87" operator="equal">
      <formula>0</formula>
    </cfRule>
  </conditionalFormatting>
  <conditionalFormatting sqref="I263:O263">
    <cfRule type="cellIs" dxfId="449" priority="141" operator="equal">
      <formula>0</formula>
    </cfRule>
  </conditionalFormatting>
  <conditionalFormatting sqref="I265:O265">
    <cfRule type="cellIs" dxfId="448" priority="138" operator="equal">
      <formula>0</formula>
    </cfRule>
  </conditionalFormatting>
  <conditionalFormatting sqref="I269:O269">
    <cfRule type="cellIs" dxfId="447" priority="86" operator="equal">
      <formula>0</formula>
    </cfRule>
  </conditionalFormatting>
  <conditionalFormatting sqref="I271:O271">
    <cfRule type="cellIs" dxfId="446" priority="85" operator="equal">
      <formula>0</formula>
    </cfRule>
  </conditionalFormatting>
  <conditionalFormatting sqref="I273:O273">
    <cfRule type="cellIs" dxfId="445" priority="84" operator="equal">
      <formula>0</formula>
    </cfRule>
  </conditionalFormatting>
  <conditionalFormatting sqref="I276:O276">
    <cfRule type="cellIs" dxfId="444" priority="5" operator="equal">
      <formula>0</formula>
    </cfRule>
  </conditionalFormatting>
  <conditionalFormatting sqref="I10:AS10">
    <cfRule type="cellIs" dxfId="443" priority="284" operator="equal">
      <formula>0</formula>
    </cfRule>
  </conditionalFormatting>
  <conditionalFormatting sqref="J38:O38">
    <cfRule type="cellIs" dxfId="442" priority="270" operator="equal">
      <formula>0</formula>
    </cfRule>
  </conditionalFormatting>
  <conditionalFormatting sqref="K78:V78">
    <cfRule type="cellIs" dxfId="441" priority="132" operator="equal">
      <formula>0</formula>
    </cfRule>
  </conditionalFormatting>
  <conditionalFormatting sqref="K94:V94">
    <cfRule type="cellIs" dxfId="440" priority="243" operator="equal">
      <formula>0</formula>
    </cfRule>
  </conditionalFormatting>
  <conditionalFormatting sqref="K110:V110">
    <cfRule type="cellIs" dxfId="439" priority="233" operator="equal">
      <formula>0</formula>
    </cfRule>
  </conditionalFormatting>
  <conditionalFormatting sqref="K126:V126">
    <cfRule type="cellIs" dxfId="438" priority="223" operator="equal">
      <formula>0</formula>
    </cfRule>
  </conditionalFormatting>
  <conditionalFormatting sqref="K145:V145">
    <cfRule type="cellIs" dxfId="437" priority="213" operator="equal">
      <formula>0</formula>
    </cfRule>
  </conditionalFormatting>
  <conditionalFormatting sqref="K161:V161">
    <cfRule type="cellIs" dxfId="436" priority="203" operator="equal">
      <formula>0</formula>
    </cfRule>
  </conditionalFormatting>
  <conditionalFormatting sqref="K177:V177">
    <cfRule type="cellIs" dxfId="435" priority="193" operator="equal">
      <formula>0</formula>
    </cfRule>
  </conditionalFormatting>
  <conditionalFormatting sqref="K193:V193">
    <cfRule type="cellIs" dxfId="434" priority="183" operator="equal">
      <formula>0</formula>
    </cfRule>
  </conditionalFormatting>
  <conditionalFormatting sqref="K213:V213">
    <cfRule type="cellIs" dxfId="433" priority="173" operator="equal">
      <formula>0</formula>
    </cfRule>
  </conditionalFormatting>
  <conditionalFormatting sqref="K229:V229">
    <cfRule type="cellIs" dxfId="432" priority="163" operator="equal">
      <formula>0</formula>
    </cfRule>
  </conditionalFormatting>
  <conditionalFormatting sqref="K245:V245">
    <cfRule type="cellIs" dxfId="431" priority="153" operator="equal">
      <formula>0</formula>
    </cfRule>
  </conditionalFormatting>
  <conditionalFormatting sqref="K261:V261">
    <cfRule type="cellIs" dxfId="430" priority="143" operator="equal">
      <formula>0</formula>
    </cfRule>
  </conditionalFormatting>
  <conditionalFormatting sqref="Q22:W22">
    <cfRule type="notContainsBlanks" dxfId="429" priority="296">
      <formula>LEN(TRIM(Q22))&gt;0</formula>
    </cfRule>
  </conditionalFormatting>
  <conditionalFormatting sqref="Q30:W30">
    <cfRule type="notContainsBlanks" dxfId="428" priority="295">
      <formula>LEN(TRIM(Q30))&gt;0</formula>
    </cfRule>
  </conditionalFormatting>
  <conditionalFormatting sqref="X18:AD18">
    <cfRule type="cellIs" dxfId="427" priority="263" operator="equal">
      <formula>0</formula>
    </cfRule>
  </conditionalFormatting>
  <conditionalFormatting sqref="X20:AD20">
    <cfRule type="cellIs" dxfId="426" priority="262" operator="equal">
      <formula>0</formula>
    </cfRule>
  </conditionalFormatting>
  <conditionalFormatting sqref="X24:AD24">
    <cfRule type="cellIs" dxfId="425" priority="276" operator="equal">
      <formula>0</formula>
    </cfRule>
  </conditionalFormatting>
  <conditionalFormatting sqref="X26:AD26">
    <cfRule type="cellIs" dxfId="424" priority="274" operator="equal">
      <formula>0</formula>
    </cfRule>
  </conditionalFormatting>
  <conditionalFormatting sqref="X28:AD28">
    <cfRule type="cellIs" dxfId="423" priority="273" operator="equal">
      <formula>0</formula>
    </cfRule>
  </conditionalFormatting>
  <conditionalFormatting sqref="X30:AD30">
    <cfRule type="cellIs" dxfId="422" priority="16" operator="equal">
      <formula>0</formula>
    </cfRule>
  </conditionalFormatting>
  <conditionalFormatting sqref="X80:AD80">
    <cfRule type="cellIs" dxfId="421" priority="129" operator="equal">
      <formula>0</formula>
    </cfRule>
  </conditionalFormatting>
  <conditionalFormatting sqref="X82:AD82">
    <cfRule type="cellIs" dxfId="420" priority="126" operator="equal">
      <formula>0</formula>
    </cfRule>
  </conditionalFormatting>
  <conditionalFormatting sqref="X86:AD86">
    <cfRule type="cellIs" dxfId="419" priority="122" operator="equal">
      <formula>0</formula>
    </cfRule>
  </conditionalFormatting>
  <conditionalFormatting sqref="X88:AD88">
    <cfRule type="cellIs" dxfId="418" priority="121" operator="equal">
      <formula>0</formula>
    </cfRule>
  </conditionalFormatting>
  <conditionalFormatting sqref="X90:AD90">
    <cfRule type="cellIs" dxfId="417" priority="120" operator="equal">
      <formula>0</formula>
    </cfRule>
  </conditionalFormatting>
  <conditionalFormatting sqref="X96:AD96">
    <cfRule type="cellIs" dxfId="416" priority="240" operator="equal">
      <formula>0</formula>
    </cfRule>
  </conditionalFormatting>
  <conditionalFormatting sqref="X98:AD98">
    <cfRule type="cellIs" dxfId="415" priority="237" operator="equal">
      <formula>0</formula>
    </cfRule>
  </conditionalFormatting>
  <conditionalFormatting sqref="X102:AD102">
    <cfRule type="cellIs" dxfId="414" priority="83" operator="equal">
      <formula>0</formula>
    </cfRule>
  </conditionalFormatting>
  <conditionalFormatting sqref="X104:AD104">
    <cfRule type="cellIs" dxfId="413" priority="82" operator="equal">
      <formula>0</formula>
    </cfRule>
  </conditionalFormatting>
  <conditionalFormatting sqref="X106:AD106">
    <cfRule type="cellIs" dxfId="412" priority="81" operator="equal">
      <formula>0</formula>
    </cfRule>
  </conditionalFormatting>
  <conditionalFormatting sqref="X112:AD112">
    <cfRule type="cellIs" dxfId="411" priority="230" operator="equal">
      <formula>0</formula>
    </cfRule>
  </conditionalFormatting>
  <conditionalFormatting sqref="X114:AD114">
    <cfRule type="cellIs" dxfId="410" priority="227" operator="equal">
      <formula>0</formula>
    </cfRule>
  </conditionalFormatting>
  <conditionalFormatting sqref="X118:AD118">
    <cfRule type="cellIs" dxfId="409" priority="80" operator="equal">
      <formula>0</formula>
    </cfRule>
  </conditionalFormatting>
  <conditionalFormatting sqref="X120:AD120">
    <cfRule type="cellIs" dxfId="408" priority="79" operator="equal">
      <formula>0</formula>
    </cfRule>
  </conditionalFormatting>
  <conditionalFormatting sqref="X122:AD122">
    <cfRule type="cellIs" dxfId="407" priority="78" operator="equal">
      <formula>0</formula>
    </cfRule>
  </conditionalFormatting>
  <conditionalFormatting sqref="X128:AD128">
    <cfRule type="cellIs" dxfId="406" priority="220" operator="equal">
      <formula>0</formula>
    </cfRule>
  </conditionalFormatting>
  <conditionalFormatting sqref="X130:AD130">
    <cfRule type="cellIs" dxfId="405" priority="217" operator="equal">
      <formula>0</formula>
    </cfRule>
  </conditionalFormatting>
  <conditionalFormatting sqref="X134:AD134">
    <cfRule type="cellIs" dxfId="404" priority="77" operator="equal">
      <formula>0</formula>
    </cfRule>
  </conditionalFormatting>
  <conditionalFormatting sqref="X136:AD136">
    <cfRule type="cellIs" dxfId="403" priority="76" operator="equal">
      <formula>0</formula>
    </cfRule>
  </conditionalFormatting>
  <conditionalFormatting sqref="X138:AD138">
    <cfRule type="cellIs" dxfId="402" priority="75" operator="equal">
      <formula>0</formula>
    </cfRule>
  </conditionalFormatting>
  <conditionalFormatting sqref="X147:AD147">
    <cfRule type="cellIs" dxfId="401" priority="210" operator="equal">
      <formula>0</formula>
    </cfRule>
  </conditionalFormatting>
  <conditionalFormatting sqref="X149:AD149">
    <cfRule type="cellIs" dxfId="400" priority="207" operator="equal">
      <formula>0</formula>
    </cfRule>
  </conditionalFormatting>
  <conditionalFormatting sqref="X153:AD153">
    <cfRule type="cellIs" dxfId="399" priority="74" operator="equal">
      <formula>0</formula>
    </cfRule>
  </conditionalFormatting>
  <conditionalFormatting sqref="X155:AD155">
    <cfRule type="cellIs" dxfId="398" priority="73" operator="equal">
      <formula>0</formula>
    </cfRule>
  </conditionalFormatting>
  <conditionalFormatting sqref="X157:AD157">
    <cfRule type="cellIs" dxfId="397" priority="72" operator="equal">
      <formula>0</formula>
    </cfRule>
  </conditionalFormatting>
  <conditionalFormatting sqref="X163:AD163">
    <cfRule type="cellIs" dxfId="396" priority="200" operator="equal">
      <formula>0</formula>
    </cfRule>
  </conditionalFormatting>
  <conditionalFormatting sqref="X165:AD165">
    <cfRule type="cellIs" dxfId="395" priority="197" operator="equal">
      <formula>0</formula>
    </cfRule>
  </conditionalFormatting>
  <conditionalFormatting sqref="X169:AD169">
    <cfRule type="cellIs" dxfId="394" priority="71" operator="equal">
      <formula>0</formula>
    </cfRule>
  </conditionalFormatting>
  <conditionalFormatting sqref="X171:AD171">
    <cfRule type="cellIs" dxfId="393" priority="70" operator="equal">
      <formula>0</formula>
    </cfRule>
  </conditionalFormatting>
  <conditionalFormatting sqref="X173:AD173">
    <cfRule type="cellIs" dxfId="392" priority="69" operator="equal">
      <formula>0</formula>
    </cfRule>
  </conditionalFormatting>
  <conditionalFormatting sqref="X179:AD179">
    <cfRule type="cellIs" dxfId="391" priority="190" operator="equal">
      <formula>0</formula>
    </cfRule>
  </conditionalFormatting>
  <conditionalFormatting sqref="X181:AD181">
    <cfRule type="cellIs" dxfId="390" priority="187" operator="equal">
      <formula>0</formula>
    </cfRule>
  </conditionalFormatting>
  <conditionalFormatting sqref="X185:AD185">
    <cfRule type="cellIs" dxfId="389" priority="68" operator="equal">
      <formula>0</formula>
    </cfRule>
  </conditionalFormatting>
  <conditionalFormatting sqref="X187:AD187">
    <cfRule type="cellIs" dxfId="388" priority="67" operator="equal">
      <formula>0</formula>
    </cfRule>
  </conditionalFormatting>
  <conditionalFormatting sqref="X189:AD189">
    <cfRule type="cellIs" dxfId="387" priority="66" operator="equal">
      <formula>0</formula>
    </cfRule>
  </conditionalFormatting>
  <conditionalFormatting sqref="X195:AD195">
    <cfRule type="cellIs" dxfId="386" priority="180" operator="equal">
      <formula>0</formula>
    </cfRule>
  </conditionalFormatting>
  <conditionalFormatting sqref="X197:AD197">
    <cfRule type="cellIs" dxfId="385" priority="177" operator="equal">
      <formula>0</formula>
    </cfRule>
  </conditionalFormatting>
  <conditionalFormatting sqref="X201:AD201">
    <cfRule type="cellIs" dxfId="384" priority="65" operator="equal">
      <formula>0</formula>
    </cfRule>
  </conditionalFormatting>
  <conditionalFormatting sqref="X203:AD203">
    <cfRule type="cellIs" dxfId="383" priority="64" operator="equal">
      <formula>0</formula>
    </cfRule>
  </conditionalFormatting>
  <conditionalFormatting sqref="X205:AD205 X207:AD209">
    <cfRule type="cellIs" dxfId="382" priority="63" operator="equal">
      <formula>0</formula>
    </cfRule>
  </conditionalFormatting>
  <conditionalFormatting sqref="X215:AD215">
    <cfRule type="cellIs" dxfId="381" priority="170" operator="equal">
      <formula>0</formula>
    </cfRule>
  </conditionalFormatting>
  <conditionalFormatting sqref="X217:AD217">
    <cfRule type="cellIs" dxfId="380" priority="167" operator="equal">
      <formula>0</formula>
    </cfRule>
  </conditionalFormatting>
  <conditionalFormatting sqref="X221:AD221">
    <cfRule type="cellIs" dxfId="379" priority="62" operator="equal">
      <formula>0</formula>
    </cfRule>
  </conditionalFormatting>
  <conditionalFormatting sqref="X223:AD223">
    <cfRule type="cellIs" dxfId="378" priority="61" operator="equal">
      <formula>0</formula>
    </cfRule>
  </conditionalFormatting>
  <conditionalFormatting sqref="X225:AD225">
    <cfRule type="cellIs" dxfId="377" priority="60" operator="equal">
      <formula>0</formula>
    </cfRule>
  </conditionalFormatting>
  <conditionalFormatting sqref="X231:AD231">
    <cfRule type="cellIs" dxfId="376" priority="160" operator="equal">
      <formula>0</formula>
    </cfRule>
  </conditionalFormatting>
  <conditionalFormatting sqref="X233:AD233">
    <cfRule type="cellIs" dxfId="375" priority="157" operator="equal">
      <formula>0</formula>
    </cfRule>
  </conditionalFormatting>
  <conditionalFormatting sqref="X237:AD237">
    <cfRule type="cellIs" dxfId="374" priority="59" operator="equal">
      <formula>0</formula>
    </cfRule>
  </conditionalFormatting>
  <conditionalFormatting sqref="X239:AD239">
    <cfRule type="cellIs" dxfId="373" priority="58" operator="equal">
      <formula>0</formula>
    </cfRule>
  </conditionalFormatting>
  <conditionalFormatting sqref="X241:AD241">
    <cfRule type="cellIs" dxfId="372" priority="57" operator="equal">
      <formula>0</formula>
    </cfRule>
  </conditionalFormatting>
  <conditionalFormatting sqref="X247:AD247">
    <cfRule type="cellIs" dxfId="371" priority="150" operator="equal">
      <formula>0</formula>
    </cfRule>
  </conditionalFormatting>
  <conditionalFormatting sqref="X249:AD249">
    <cfRule type="cellIs" dxfId="370" priority="147" operator="equal">
      <formula>0</formula>
    </cfRule>
  </conditionalFormatting>
  <conditionalFormatting sqref="X253:AD253">
    <cfRule type="cellIs" dxfId="369" priority="56" operator="equal">
      <formula>0</formula>
    </cfRule>
  </conditionalFormatting>
  <conditionalFormatting sqref="X255:AD255">
    <cfRule type="cellIs" dxfId="368" priority="55" operator="equal">
      <formula>0</formula>
    </cfRule>
  </conditionalFormatting>
  <conditionalFormatting sqref="X257:AD257">
    <cfRule type="cellIs" dxfId="367" priority="54" operator="equal">
      <formula>0</formula>
    </cfRule>
  </conditionalFormatting>
  <conditionalFormatting sqref="X263:AD263">
    <cfRule type="cellIs" dxfId="366" priority="140" operator="equal">
      <formula>0</formula>
    </cfRule>
  </conditionalFormatting>
  <conditionalFormatting sqref="X265:AD265">
    <cfRule type="cellIs" dxfId="365" priority="137" operator="equal">
      <formula>0</formula>
    </cfRule>
  </conditionalFormatting>
  <conditionalFormatting sqref="X269:AD269">
    <cfRule type="cellIs" dxfId="364" priority="53" operator="equal">
      <formula>0</formula>
    </cfRule>
  </conditionalFormatting>
  <conditionalFormatting sqref="X271:AD271">
    <cfRule type="cellIs" dxfId="363" priority="52" operator="equal">
      <formula>0</formula>
    </cfRule>
  </conditionalFormatting>
  <conditionalFormatting sqref="X273:AD273">
    <cfRule type="cellIs" dxfId="362" priority="51" operator="equal">
      <formula>0</formula>
    </cfRule>
  </conditionalFormatting>
  <conditionalFormatting sqref="X276:AD276">
    <cfRule type="cellIs" dxfId="361" priority="4" operator="equal">
      <formula>0</formula>
    </cfRule>
  </conditionalFormatting>
  <conditionalFormatting sqref="X16:AS16">
    <cfRule type="cellIs" dxfId="360" priority="264" operator="equal">
      <formula>0</formula>
    </cfRule>
  </conditionalFormatting>
  <conditionalFormatting sqref="X22:AS22">
    <cfRule type="cellIs" dxfId="359" priority="293" operator="notEqual">
      <formula>0</formula>
    </cfRule>
    <cfRule type="cellIs" dxfId="358" priority="294" operator="equal">
      <formula>0</formula>
    </cfRule>
  </conditionalFormatting>
  <conditionalFormatting sqref="Y12">
    <cfRule type="containsBlanks" dxfId="357" priority="297">
      <formula>LEN(TRIM(Y12))=0</formula>
    </cfRule>
  </conditionalFormatting>
  <conditionalFormatting sqref="Y38:AB38">
    <cfRule type="cellIs" dxfId="356" priority="269" operator="equal">
      <formula>0</formula>
    </cfRule>
  </conditionalFormatting>
  <conditionalFormatting sqref="Y12:AD12">
    <cfRule type="cellIs" dxfId="355" priority="283" operator="equal">
      <formula>0</formula>
    </cfRule>
  </conditionalFormatting>
  <conditionalFormatting sqref="AA8:AS8">
    <cfRule type="cellIs" dxfId="354" priority="285" operator="equal">
      <formula>0</formula>
    </cfRule>
  </conditionalFormatting>
  <conditionalFormatting sqref="AF12:AJ12">
    <cfRule type="containsText" dxfId="353" priority="13" operator="containsText" text="Data junção:">
      <formula>NOT(ISERROR(SEARCH("Data junção:",AF12)))</formula>
    </cfRule>
  </conditionalFormatting>
  <conditionalFormatting sqref="AH78:AS78">
    <cfRule type="cellIs" dxfId="352" priority="131" operator="equal">
      <formula>0</formula>
    </cfRule>
  </conditionalFormatting>
  <conditionalFormatting sqref="AH94:AS94">
    <cfRule type="cellIs" dxfId="351" priority="242" operator="equal">
      <formula>0</formula>
    </cfRule>
  </conditionalFormatting>
  <conditionalFormatting sqref="AH110:AS110">
    <cfRule type="cellIs" dxfId="350" priority="232" operator="equal">
      <formula>0</formula>
    </cfRule>
  </conditionalFormatting>
  <conditionalFormatting sqref="AH126:AS126">
    <cfRule type="cellIs" dxfId="349" priority="222" operator="equal">
      <formula>0</formula>
    </cfRule>
  </conditionalFormatting>
  <conditionalFormatting sqref="AH145:AS145">
    <cfRule type="cellIs" dxfId="348" priority="212" operator="equal">
      <formula>0</formula>
    </cfRule>
  </conditionalFormatting>
  <conditionalFormatting sqref="AH161:AS161">
    <cfRule type="cellIs" dxfId="347" priority="202" operator="equal">
      <formula>0</formula>
    </cfRule>
  </conditionalFormatting>
  <conditionalFormatting sqref="AH177:AS177">
    <cfRule type="cellIs" dxfId="346" priority="192" operator="equal">
      <formula>0</formula>
    </cfRule>
  </conditionalFormatting>
  <conditionalFormatting sqref="AH193:AS193">
    <cfRule type="cellIs" dxfId="345" priority="182" operator="equal">
      <formula>0</formula>
    </cfRule>
  </conditionalFormatting>
  <conditionalFormatting sqref="AH213:AS213">
    <cfRule type="cellIs" dxfId="344" priority="172" operator="equal">
      <formula>0</formula>
    </cfRule>
  </conditionalFormatting>
  <conditionalFormatting sqref="AH229:AS229">
    <cfRule type="cellIs" dxfId="343" priority="162" operator="equal">
      <formula>0</formula>
    </cfRule>
  </conditionalFormatting>
  <conditionalFormatting sqref="AH245:AS245">
    <cfRule type="cellIs" dxfId="342" priority="152" operator="equal">
      <formula>0</formula>
    </cfRule>
  </conditionalFormatting>
  <conditionalFormatting sqref="AH261:AS261">
    <cfRule type="cellIs" dxfId="341" priority="142" operator="equal">
      <formula>0</formula>
    </cfRule>
  </conditionalFormatting>
  <conditionalFormatting sqref="AK12:AS12">
    <cfRule type="cellIs" dxfId="340" priority="14" operator="equal">
      <formula>0</formula>
    </cfRule>
    <cfRule type="expression" dxfId="339" priority="12">
      <formula>$AF$12="Data junção:"</formula>
    </cfRule>
  </conditionalFormatting>
  <conditionalFormatting sqref="AL4:AS4">
    <cfRule type="cellIs" dxfId="338" priority="286" operator="equal">
      <formula>0</formula>
    </cfRule>
  </conditionalFormatting>
  <conditionalFormatting sqref="AL71:AS71">
    <cfRule type="cellIs" dxfId="337" priority="2" operator="equal">
      <formula>0</formula>
    </cfRule>
  </conditionalFormatting>
  <conditionalFormatting sqref="AL73:AS73">
    <cfRule type="cellIs" dxfId="336" priority="1" operator="equal">
      <formula>0</formula>
    </cfRule>
  </conditionalFormatting>
  <conditionalFormatting sqref="AM18:AS18">
    <cfRule type="cellIs" dxfId="335" priority="261" operator="equal">
      <formula>0</formula>
    </cfRule>
  </conditionalFormatting>
  <conditionalFormatting sqref="AM20:AS20">
    <cfRule type="cellIs" dxfId="334" priority="260" operator="equal">
      <formula>0</formula>
    </cfRule>
  </conditionalFormatting>
  <conditionalFormatting sqref="AM24:AS24">
    <cfRule type="cellIs" dxfId="333" priority="275" operator="equal">
      <formula>0</formula>
    </cfRule>
  </conditionalFormatting>
  <conditionalFormatting sqref="AM26:AS26">
    <cfRule type="cellIs" dxfId="332" priority="272" operator="equal">
      <formula>0</formula>
    </cfRule>
  </conditionalFormatting>
  <conditionalFormatting sqref="AM28:AS28">
    <cfRule type="cellIs" dxfId="331" priority="271" operator="equal">
      <formula>0</formula>
    </cfRule>
  </conditionalFormatting>
  <conditionalFormatting sqref="AM80:AS80">
    <cfRule type="cellIs" dxfId="330" priority="128" operator="equal">
      <formula>0</formula>
    </cfRule>
  </conditionalFormatting>
  <conditionalFormatting sqref="AM86:AS86">
    <cfRule type="cellIs" dxfId="329" priority="119" operator="equal">
      <formula>0</formula>
    </cfRule>
  </conditionalFormatting>
  <conditionalFormatting sqref="AM88:AS88">
    <cfRule type="cellIs" dxfId="328" priority="118" operator="equal">
      <formula>0</formula>
    </cfRule>
  </conditionalFormatting>
  <conditionalFormatting sqref="AM90:AS90">
    <cfRule type="cellIs" dxfId="327" priority="117" operator="equal">
      <formula>0</formula>
    </cfRule>
  </conditionalFormatting>
  <conditionalFormatting sqref="AM96:AS96">
    <cfRule type="cellIs" dxfId="326" priority="239" operator="equal">
      <formula>0</formula>
    </cfRule>
  </conditionalFormatting>
  <conditionalFormatting sqref="AM100:AS100">
    <cfRule type="cellIs" dxfId="325" priority="236" operator="equal">
      <formula>0</formula>
    </cfRule>
  </conditionalFormatting>
  <conditionalFormatting sqref="AM102:AS102">
    <cfRule type="cellIs" dxfId="324" priority="50" operator="equal">
      <formula>0</formula>
    </cfRule>
  </conditionalFormatting>
  <conditionalFormatting sqref="AM104:AS104">
    <cfRule type="cellIs" dxfId="323" priority="49" operator="equal">
      <formula>0</formula>
    </cfRule>
  </conditionalFormatting>
  <conditionalFormatting sqref="AM106:AS106">
    <cfRule type="cellIs" dxfId="322" priority="48" operator="equal">
      <formula>0</formula>
    </cfRule>
  </conditionalFormatting>
  <conditionalFormatting sqref="AM112:AS112">
    <cfRule type="cellIs" dxfId="321" priority="229" operator="equal">
      <formula>0</formula>
    </cfRule>
  </conditionalFormatting>
  <conditionalFormatting sqref="AM116:AS116">
    <cfRule type="cellIs" dxfId="320" priority="226" operator="equal">
      <formula>0</formula>
    </cfRule>
  </conditionalFormatting>
  <conditionalFormatting sqref="AM118:AS118">
    <cfRule type="cellIs" dxfId="319" priority="47" operator="equal">
      <formula>0</formula>
    </cfRule>
  </conditionalFormatting>
  <conditionalFormatting sqref="AM120:AS120">
    <cfRule type="cellIs" dxfId="318" priority="46" operator="equal">
      <formula>0</formula>
    </cfRule>
  </conditionalFormatting>
  <conditionalFormatting sqref="AM122:AS122">
    <cfRule type="cellIs" dxfId="317" priority="45" operator="equal">
      <formula>0</formula>
    </cfRule>
  </conditionalFormatting>
  <conditionalFormatting sqref="AM128:AS128">
    <cfRule type="cellIs" dxfId="316" priority="219" operator="equal">
      <formula>0</formula>
    </cfRule>
  </conditionalFormatting>
  <conditionalFormatting sqref="AM132:AS132">
    <cfRule type="cellIs" dxfId="315" priority="216" operator="equal">
      <formula>0</formula>
    </cfRule>
  </conditionalFormatting>
  <conditionalFormatting sqref="AM134:AS134">
    <cfRule type="cellIs" dxfId="314" priority="44" operator="equal">
      <formula>0</formula>
    </cfRule>
  </conditionalFormatting>
  <conditionalFormatting sqref="AM136:AS136">
    <cfRule type="cellIs" dxfId="313" priority="43" operator="equal">
      <formula>0</formula>
    </cfRule>
  </conditionalFormatting>
  <conditionalFormatting sqref="AM138:AS138">
    <cfRule type="cellIs" dxfId="312" priority="42" operator="equal">
      <formula>0</formula>
    </cfRule>
  </conditionalFormatting>
  <conditionalFormatting sqref="AM147:AS147">
    <cfRule type="cellIs" dxfId="311" priority="209" operator="equal">
      <formula>0</formula>
    </cfRule>
  </conditionalFormatting>
  <conditionalFormatting sqref="AM151:AS151">
    <cfRule type="cellIs" dxfId="310" priority="206" operator="equal">
      <formula>0</formula>
    </cfRule>
  </conditionalFormatting>
  <conditionalFormatting sqref="AM153:AS153">
    <cfRule type="cellIs" dxfId="309" priority="41" operator="equal">
      <formula>0</formula>
    </cfRule>
  </conditionalFormatting>
  <conditionalFormatting sqref="AM155:AS155">
    <cfRule type="cellIs" dxfId="308" priority="40" operator="equal">
      <formula>0</formula>
    </cfRule>
  </conditionalFormatting>
  <conditionalFormatting sqref="AM157:AS157">
    <cfRule type="cellIs" dxfId="307" priority="39" operator="equal">
      <formula>0</formula>
    </cfRule>
  </conditionalFormatting>
  <conditionalFormatting sqref="AM163:AS163">
    <cfRule type="cellIs" dxfId="306" priority="199" operator="equal">
      <formula>0</formula>
    </cfRule>
  </conditionalFormatting>
  <conditionalFormatting sqref="AM167:AS167">
    <cfRule type="cellIs" dxfId="305" priority="196" operator="equal">
      <formula>0</formula>
    </cfRule>
  </conditionalFormatting>
  <conditionalFormatting sqref="AM169:AS169">
    <cfRule type="cellIs" dxfId="304" priority="38" operator="equal">
      <formula>0</formula>
    </cfRule>
  </conditionalFormatting>
  <conditionalFormatting sqref="AM171:AS171">
    <cfRule type="cellIs" dxfId="303" priority="37" operator="equal">
      <formula>0</formula>
    </cfRule>
  </conditionalFormatting>
  <conditionalFormatting sqref="AM173:AS173">
    <cfRule type="cellIs" dxfId="302" priority="36" operator="equal">
      <formula>0</formula>
    </cfRule>
  </conditionalFormatting>
  <conditionalFormatting sqref="AM179:AS179">
    <cfRule type="cellIs" dxfId="301" priority="189" operator="equal">
      <formula>0</formula>
    </cfRule>
  </conditionalFormatting>
  <conditionalFormatting sqref="AM183:AS183">
    <cfRule type="cellIs" dxfId="300" priority="186" operator="equal">
      <formula>0</formula>
    </cfRule>
  </conditionalFormatting>
  <conditionalFormatting sqref="AM185:AS185">
    <cfRule type="cellIs" dxfId="299" priority="35" operator="equal">
      <formula>0</formula>
    </cfRule>
  </conditionalFormatting>
  <conditionalFormatting sqref="AM187:AS187">
    <cfRule type="cellIs" dxfId="298" priority="34" operator="equal">
      <formula>0</formula>
    </cfRule>
  </conditionalFormatting>
  <conditionalFormatting sqref="AM189:AS189">
    <cfRule type="cellIs" dxfId="297" priority="33" operator="equal">
      <formula>0</formula>
    </cfRule>
  </conditionalFormatting>
  <conditionalFormatting sqref="AM195:AS195">
    <cfRule type="cellIs" dxfId="296" priority="179" operator="equal">
      <formula>0</formula>
    </cfRule>
  </conditionalFormatting>
  <conditionalFormatting sqref="AM199:AS199">
    <cfRule type="cellIs" dxfId="295" priority="176" operator="equal">
      <formula>0</formula>
    </cfRule>
  </conditionalFormatting>
  <conditionalFormatting sqref="AM201:AS201">
    <cfRule type="cellIs" dxfId="294" priority="32" operator="equal">
      <formula>0</formula>
    </cfRule>
  </conditionalFormatting>
  <conditionalFormatting sqref="AM203:AS203">
    <cfRule type="cellIs" dxfId="293" priority="31" operator="equal">
      <formula>0</formula>
    </cfRule>
  </conditionalFormatting>
  <conditionalFormatting sqref="AM205:AS205 AM207:AS209">
    <cfRule type="cellIs" dxfId="292" priority="30" operator="equal">
      <formula>0</formula>
    </cfRule>
  </conditionalFormatting>
  <conditionalFormatting sqref="AM215:AS215">
    <cfRule type="cellIs" dxfId="291" priority="169" operator="equal">
      <formula>0</formula>
    </cfRule>
  </conditionalFormatting>
  <conditionalFormatting sqref="AM219:AS219">
    <cfRule type="cellIs" dxfId="290" priority="166" operator="equal">
      <formula>0</formula>
    </cfRule>
  </conditionalFormatting>
  <conditionalFormatting sqref="AM221:AS221">
    <cfRule type="cellIs" dxfId="289" priority="29" operator="equal">
      <formula>0</formula>
    </cfRule>
  </conditionalFormatting>
  <conditionalFormatting sqref="AM223:AS223">
    <cfRule type="cellIs" dxfId="288" priority="28" operator="equal">
      <formula>0</formula>
    </cfRule>
  </conditionalFormatting>
  <conditionalFormatting sqref="AM225:AS225">
    <cfRule type="cellIs" dxfId="287" priority="27" operator="equal">
      <formula>0</formula>
    </cfRule>
  </conditionalFormatting>
  <conditionalFormatting sqref="AM231:AS231">
    <cfRule type="cellIs" dxfId="286" priority="159" operator="equal">
      <formula>0</formula>
    </cfRule>
  </conditionalFormatting>
  <conditionalFormatting sqref="AM235:AS235">
    <cfRule type="cellIs" dxfId="285" priority="156" operator="equal">
      <formula>0</formula>
    </cfRule>
  </conditionalFormatting>
  <conditionalFormatting sqref="AM237:AS237">
    <cfRule type="cellIs" dxfId="284" priority="26" operator="equal">
      <formula>0</formula>
    </cfRule>
  </conditionalFormatting>
  <conditionalFormatting sqref="AM239:AS239">
    <cfRule type="cellIs" dxfId="283" priority="25" operator="equal">
      <formula>0</formula>
    </cfRule>
  </conditionalFormatting>
  <conditionalFormatting sqref="AM241:AS241">
    <cfRule type="cellIs" dxfId="282" priority="24" operator="equal">
      <formula>0</formula>
    </cfRule>
  </conditionalFormatting>
  <conditionalFormatting sqref="AM247:AS247">
    <cfRule type="cellIs" dxfId="281" priority="149" operator="equal">
      <formula>0</formula>
    </cfRule>
  </conditionalFormatting>
  <conditionalFormatting sqref="AM251:AS251">
    <cfRule type="cellIs" dxfId="280" priority="146" operator="equal">
      <formula>0</formula>
    </cfRule>
  </conditionalFormatting>
  <conditionalFormatting sqref="AM253:AS253">
    <cfRule type="cellIs" dxfId="279" priority="23" operator="equal">
      <formula>0</formula>
    </cfRule>
  </conditionalFormatting>
  <conditionalFormatting sqref="AM255:AS255">
    <cfRule type="cellIs" dxfId="278" priority="22" operator="equal">
      <formula>0</formula>
    </cfRule>
  </conditionalFormatting>
  <conditionalFormatting sqref="AM257:AS257">
    <cfRule type="cellIs" dxfId="277" priority="21" operator="equal">
      <formula>0</formula>
    </cfRule>
  </conditionalFormatting>
  <conditionalFormatting sqref="AM263:AS263">
    <cfRule type="cellIs" dxfId="276" priority="139" operator="equal">
      <formula>0</formula>
    </cfRule>
  </conditionalFormatting>
  <conditionalFormatting sqref="AM267:AS267">
    <cfRule type="cellIs" dxfId="275" priority="136" operator="equal">
      <formula>0</formula>
    </cfRule>
  </conditionalFormatting>
  <conditionalFormatting sqref="AM269:AS269">
    <cfRule type="cellIs" dxfId="274" priority="20" operator="equal">
      <formula>0</formula>
    </cfRule>
  </conditionalFormatting>
  <conditionalFormatting sqref="AM271:AS271">
    <cfRule type="cellIs" dxfId="273" priority="19" operator="equal">
      <formula>0</formula>
    </cfRule>
  </conditionalFormatting>
  <conditionalFormatting sqref="AM273:AS273">
    <cfRule type="cellIs" dxfId="272" priority="18" operator="equal">
      <formula>0</formula>
    </cfRule>
  </conditionalFormatting>
  <conditionalFormatting sqref="AM276:AS276">
    <cfRule type="cellIs" dxfId="271" priority="3" operator="equal">
      <formula>0</formula>
    </cfRule>
  </conditionalFormatting>
  <conditionalFormatting sqref="AN35">
    <cfRule type="cellIs" dxfId="270" priority="292" operator="greaterThan">
      <formula>0.8</formula>
    </cfRule>
  </conditionalFormatting>
  <conditionalFormatting sqref="AN65">
    <cfRule type="cellIs" dxfId="269" priority="134" operator="greaterThan">
      <formula>0.8</formula>
    </cfRule>
  </conditionalFormatting>
  <conditionalFormatting sqref="AN75">
    <cfRule type="cellIs" dxfId="268" priority="290" operator="greaterThan">
      <formula>0.8</formula>
    </cfRule>
  </conditionalFormatting>
  <conditionalFormatting sqref="AN77 AN79 AN83">
    <cfRule type="cellIs" dxfId="267" priority="247" operator="greaterThan">
      <formula>0.8</formula>
    </cfRule>
  </conditionalFormatting>
  <conditionalFormatting sqref="AN81">
    <cfRule type="cellIs" dxfId="266" priority="246" operator="greaterThan">
      <formula>0.8</formula>
    </cfRule>
  </conditionalFormatting>
  <conditionalFormatting sqref="AN93 AN95 AN99">
    <cfRule type="cellIs" dxfId="265" priority="245" operator="greaterThan">
      <formula>0.8</formula>
    </cfRule>
  </conditionalFormatting>
  <conditionalFormatting sqref="AN97">
    <cfRule type="cellIs" dxfId="264" priority="244" operator="greaterThan">
      <formula>0.8</formula>
    </cfRule>
  </conditionalFormatting>
  <conditionalFormatting sqref="AN109 AN111 AN115">
    <cfRule type="cellIs" dxfId="263" priority="235" operator="greaterThan">
      <formula>0.8</formula>
    </cfRule>
  </conditionalFormatting>
  <conditionalFormatting sqref="AN113">
    <cfRule type="cellIs" dxfId="262" priority="234" operator="greaterThan">
      <formula>0.8</formula>
    </cfRule>
  </conditionalFormatting>
  <conditionalFormatting sqref="AN125 AN127 AN131">
    <cfRule type="cellIs" dxfId="261" priority="225" operator="greaterThan">
      <formula>0.8</formula>
    </cfRule>
  </conditionalFormatting>
  <conditionalFormatting sqref="AN129">
    <cfRule type="cellIs" dxfId="260" priority="224" operator="greaterThan">
      <formula>0.8</formula>
    </cfRule>
  </conditionalFormatting>
  <conditionalFormatting sqref="AN144 AN146 AN150">
    <cfRule type="cellIs" dxfId="259" priority="215" operator="greaterThan">
      <formula>0.8</formula>
    </cfRule>
  </conditionalFormatting>
  <conditionalFormatting sqref="AN148">
    <cfRule type="cellIs" dxfId="258" priority="214" operator="greaterThan">
      <formula>0.8</formula>
    </cfRule>
  </conditionalFormatting>
  <conditionalFormatting sqref="AN160 AN162 AN166">
    <cfRule type="cellIs" dxfId="257" priority="205" operator="greaterThan">
      <formula>0.8</formula>
    </cfRule>
  </conditionalFormatting>
  <conditionalFormatting sqref="AN164">
    <cfRule type="cellIs" dxfId="256" priority="204" operator="greaterThan">
      <formula>0.8</formula>
    </cfRule>
  </conditionalFormatting>
  <conditionalFormatting sqref="AN176 AN178 AN182">
    <cfRule type="cellIs" dxfId="255" priority="195" operator="greaterThan">
      <formula>0.8</formula>
    </cfRule>
  </conditionalFormatting>
  <conditionalFormatting sqref="AN180">
    <cfRule type="cellIs" dxfId="254" priority="194" operator="greaterThan">
      <formula>0.8</formula>
    </cfRule>
  </conditionalFormatting>
  <conditionalFormatting sqref="AN192 AN194 AN198">
    <cfRule type="cellIs" dxfId="253" priority="185" operator="greaterThan">
      <formula>0.8</formula>
    </cfRule>
  </conditionalFormatting>
  <conditionalFormatting sqref="AN196">
    <cfRule type="cellIs" dxfId="252" priority="184" operator="greaterThan">
      <formula>0.8</formula>
    </cfRule>
  </conditionalFormatting>
  <conditionalFormatting sqref="AN212 AN214 AN218">
    <cfRule type="cellIs" dxfId="251" priority="175" operator="greaterThan">
      <formula>0.8</formula>
    </cfRule>
  </conditionalFormatting>
  <conditionalFormatting sqref="AN216">
    <cfRule type="cellIs" dxfId="250" priority="174" operator="greaterThan">
      <formula>0.8</formula>
    </cfRule>
  </conditionalFormatting>
  <conditionalFormatting sqref="AN228 AN230 AN234">
    <cfRule type="cellIs" dxfId="249" priority="165" operator="greaterThan">
      <formula>0.8</formula>
    </cfRule>
  </conditionalFormatting>
  <conditionalFormatting sqref="AN232">
    <cfRule type="cellIs" dxfId="248" priority="164" operator="greaterThan">
      <formula>0.8</formula>
    </cfRule>
  </conditionalFormatting>
  <conditionalFormatting sqref="AN244 AN246 AN250">
    <cfRule type="cellIs" dxfId="247" priority="155" operator="greaterThan">
      <formula>0.8</formula>
    </cfRule>
  </conditionalFormatting>
  <conditionalFormatting sqref="AN248">
    <cfRule type="cellIs" dxfId="246" priority="154" operator="greaterThan">
      <formula>0.8</formula>
    </cfRule>
  </conditionalFormatting>
  <conditionalFormatting sqref="AN260 AN262 AN266">
    <cfRule type="cellIs" dxfId="245" priority="145" operator="greaterThan">
      <formula>0.8</formula>
    </cfRule>
  </conditionalFormatting>
  <conditionalFormatting sqref="AN264">
    <cfRule type="cellIs" dxfId="244" priority="144" operator="greaterThan">
      <formula>0.8</formula>
    </cfRule>
  </conditionalFormatting>
  <conditionalFormatting sqref="AN279">
    <cfRule type="cellIs" dxfId="243" priority="288" operator="greaterThan">
      <formula>0.8</formula>
    </cfRule>
  </conditionalFormatting>
  <conditionalFormatting sqref="AN38:AR38">
    <cfRule type="cellIs" dxfId="242" priority="268" operator="equal">
      <formula>0</formula>
    </cfRule>
  </conditionalFormatting>
  <conditionalFormatting sqref="AV62:AW62">
    <cfRule type="cellIs" dxfId="241" priority="8" operator="equal">
      <formula>0</formula>
    </cfRule>
    <cfRule type="cellIs" dxfId="240" priority="9" operator="notEqual">
      <formula>0</formula>
    </cfRule>
  </conditionalFormatting>
  <conditionalFormatting sqref="AW64">
    <cfRule type="cellIs" dxfId="239" priority="6" operator="equal">
      <formula>0</formula>
    </cfRule>
    <cfRule type="cellIs" dxfId="238" priority="7" operator="notEqual">
      <formula>0</formula>
    </cfRule>
  </conditionalFormatting>
  <conditionalFormatting sqref="BA277">
    <cfRule type="cellIs" dxfId="237" priority="135" operator="equal">
      <formula>0</formula>
    </cfRule>
  </conditionalFormatting>
  <dataValidations disablePrompts="1" count="3">
    <dataValidation allowBlank="1" showInputMessage="1" showErrorMessage="1" promptTitle="Localização" prompt="Identificar a localização da intervenção especifica a realizar. Essa identificação poderá ser simples (Ex. cobertura) ou nos casos mais complexos por código de localização, o que obriga a apresentação de planta localização de materiais com amianto" sqref="K78:V78" xr:uid="{9D586712-7922-436D-90D5-B86FB2E7945D}"/>
    <dataValidation allowBlank="1" showInputMessage="1" showErrorMessage="1" promptTitle="Material" prompt="Identificar/nomear qual o material que contem o amianto e se  possível qual o tipo de fibras de amianto." sqref="AH78:AS78" xr:uid="{D5DEBC09-D8CC-4A2B-A012-3B88894A682B}"/>
    <dataValidation allowBlank="1" showInputMessage="1" showErrorMessage="1" promptTitle="Quantidade" prompt="Referir a quantidade de material contendo amianto será removido nesta intervenção em m2." sqref="X82:AD82" xr:uid="{7464EF01-29AC-48AD-94F2-3682AF690118}"/>
  </dataValidations>
  <printOptions horizontalCentered="1"/>
  <pageMargins left="0.94488188976377963" right="0.70866141732283472" top="1.4173228346456694" bottom="0.74803149606299213" header="0.31496062992125984" footer="0.39370078740157483"/>
  <pageSetup paperSize="9" scale="70" orientation="portrait" r:id="rId1"/>
  <headerFooter>
    <oddHeader>&amp;L&amp;G&amp;C&amp;"Segoe UI,Normal"&amp;8
&amp;7
&amp;16&amp;K1B2A57Fundo de Reabilitação e Conservação Patrimonial&amp;6
&amp;16&amp;K01+045Parecer Técnico de Candidatura&amp;6&amp;K1B2A57
&amp;16&amp;K01+030Anexo PRA&amp;R&amp;G</oddHeader>
    <oddFooter>&amp;R&amp;"Segoe UI,Negrito"&amp;8&amp;K01+033&amp;P&amp;"Segoe UI,Normal" | &amp;N</oddFooter>
  </headerFooter>
  <rowBreaks count="1" manualBreakCount="1">
    <brk id="67" max="45" man="1"/>
  </rowBreaks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2B3D8-3B42-4B63-A070-6B5D42C44D93}">
  <dimension ref="A1:AY77"/>
  <sheetViews>
    <sheetView showGridLines="0" tabSelected="1" zoomScaleNormal="100" workbookViewId="0">
      <selection activeCell="AL4" sqref="AL4:AS4"/>
    </sheetView>
  </sheetViews>
  <sheetFormatPr defaultColWidth="8" defaultRowHeight="16.2" x14ac:dyDescent="0.4"/>
  <cols>
    <col min="1" max="1" width="1.08984375" style="3" customWidth="1"/>
    <col min="2" max="45" width="2.1796875" style="3" customWidth="1"/>
    <col min="46" max="46" width="1.08984375" style="3" customWidth="1"/>
    <col min="47" max="47" width="4.453125" style="3" customWidth="1"/>
    <col min="48" max="48" width="4" style="4" bestFit="1" customWidth="1"/>
    <col min="49" max="49" width="11" style="3" bestFit="1" customWidth="1"/>
    <col min="50" max="50" width="3.6328125" style="3" customWidth="1"/>
    <col min="51" max="51" width="5.453125" style="3" customWidth="1"/>
    <col min="52" max="16384" width="8" style="3"/>
  </cols>
  <sheetData>
    <row r="1" spans="1:46" ht="37.5" customHeight="1" x14ac:dyDescent="0.4">
      <c r="A1" s="89"/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226"/>
      <c r="O1" s="226"/>
      <c r="P1" s="226"/>
      <c r="Q1" s="226"/>
      <c r="R1" s="226"/>
      <c r="S1" s="226"/>
      <c r="T1" s="226"/>
      <c r="U1" s="226"/>
      <c r="V1" s="226"/>
      <c r="W1" s="226"/>
      <c r="X1" s="226"/>
      <c r="Y1" s="226"/>
      <c r="Z1" s="226"/>
      <c r="AA1" s="226"/>
      <c r="AB1" s="226"/>
      <c r="AC1" s="226"/>
      <c r="AD1" s="226"/>
      <c r="AE1" s="226"/>
      <c r="AF1" s="226"/>
      <c r="AG1" s="226"/>
      <c r="AH1" s="226"/>
      <c r="AI1" s="226"/>
      <c r="AJ1" s="226"/>
      <c r="AK1" s="226"/>
      <c r="AL1" s="226"/>
      <c r="AM1" s="226"/>
      <c r="AN1" s="226"/>
      <c r="AO1" s="226"/>
      <c r="AP1" s="226"/>
      <c r="AQ1" s="226"/>
      <c r="AR1" s="226"/>
      <c r="AS1" s="226"/>
      <c r="AT1" s="89"/>
    </row>
    <row r="2" spans="1:46" ht="11.25" customHeight="1" x14ac:dyDescent="0.4">
      <c r="A2" s="89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89"/>
    </row>
    <row r="3" spans="1:46" ht="15" customHeight="1" x14ac:dyDescent="0.4">
      <c r="A3" s="89"/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89"/>
      <c r="AB3" s="89"/>
      <c r="AC3" s="89"/>
      <c r="AD3" s="89"/>
      <c r="AE3" s="89"/>
      <c r="AF3" s="89"/>
      <c r="AG3" s="89"/>
      <c r="AH3" s="237" t="s">
        <v>64</v>
      </c>
      <c r="AI3" s="237"/>
      <c r="AJ3" s="237"/>
      <c r="AK3" s="237"/>
      <c r="AL3" s="237"/>
      <c r="AM3" s="237"/>
      <c r="AN3" s="237"/>
      <c r="AO3" s="237"/>
      <c r="AP3" s="237"/>
      <c r="AQ3" s="237"/>
      <c r="AR3" s="237"/>
      <c r="AS3" s="237"/>
      <c r="AT3" s="89"/>
    </row>
    <row r="4" spans="1:46" ht="22.5" customHeight="1" x14ac:dyDescent="0.4">
      <c r="A4" s="89"/>
      <c r="B4" s="238"/>
      <c r="C4" s="238"/>
      <c r="D4" s="238"/>
      <c r="E4" s="238"/>
      <c r="F4" s="239"/>
      <c r="G4" s="239"/>
      <c r="H4" s="239"/>
      <c r="I4" s="239"/>
      <c r="J4" s="239"/>
      <c r="K4" s="239"/>
      <c r="L4" s="239"/>
      <c r="M4" s="239"/>
      <c r="N4" s="23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238" t="s">
        <v>2</v>
      </c>
      <c r="AI4" s="238"/>
      <c r="AJ4" s="238"/>
      <c r="AK4" s="238"/>
      <c r="AL4" s="240"/>
      <c r="AM4" s="240"/>
      <c r="AN4" s="240"/>
      <c r="AO4" s="240"/>
      <c r="AP4" s="240"/>
      <c r="AQ4" s="240"/>
      <c r="AR4" s="240"/>
      <c r="AS4" s="240"/>
      <c r="AT4" s="8"/>
    </row>
    <row r="5" spans="1:46" ht="56.25" customHeight="1" x14ac:dyDescent="0.4">
      <c r="A5" s="89"/>
      <c r="B5" s="246" t="s">
        <v>3561</v>
      </c>
      <c r="C5" s="247"/>
      <c r="D5" s="247"/>
      <c r="E5" s="247"/>
      <c r="F5" s="247"/>
      <c r="G5" s="247"/>
      <c r="H5" s="247"/>
      <c r="I5" s="247"/>
      <c r="J5" s="247"/>
      <c r="K5" s="247"/>
      <c r="L5" s="247"/>
      <c r="M5" s="247"/>
      <c r="N5" s="247"/>
      <c r="O5" s="247"/>
      <c r="P5" s="247"/>
      <c r="Q5" s="247"/>
      <c r="R5" s="247"/>
      <c r="S5" s="247"/>
      <c r="T5" s="247"/>
      <c r="U5" s="247"/>
      <c r="V5" s="247"/>
      <c r="W5" s="247"/>
      <c r="X5" s="247"/>
      <c r="Y5" s="247"/>
      <c r="Z5" s="247"/>
      <c r="AA5" s="247"/>
      <c r="AB5" s="247"/>
      <c r="AC5" s="247"/>
      <c r="AD5" s="247"/>
      <c r="AE5" s="247"/>
      <c r="AF5" s="247"/>
      <c r="AG5" s="247"/>
      <c r="AH5" s="247"/>
      <c r="AI5" s="247"/>
      <c r="AJ5" s="247"/>
      <c r="AK5" s="247"/>
      <c r="AL5" s="247"/>
      <c r="AM5" s="247"/>
      <c r="AN5" s="247"/>
      <c r="AO5" s="247"/>
      <c r="AP5" s="247"/>
      <c r="AQ5" s="247"/>
      <c r="AR5" s="247"/>
      <c r="AS5" s="247"/>
      <c r="AT5" s="31"/>
    </row>
    <row r="6" spans="1:46" ht="27" customHeight="1" x14ac:dyDescent="0.4">
      <c r="A6" s="89"/>
      <c r="B6" s="246" t="s">
        <v>243</v>
      </c>
      <c r="C6" s="246"/>
      <c r="D6" s="246"/>
      <c r="E6" s="246"/>
      <c r="F6" s="246"/>
      <c r="G6" s="246"/>
      <c r="H6" s="246"/>
      <c r="I6" s="246"/>
      <c r="J6" s="246"/>
      <c r="K6" s="246"/>
      <c r="L6" s="246"/>
      <c r="M6" s="246"/>
      <c r="N6" s="246"/>
      <c r="O6" s="246"/>
      <c r="P6" s="246"/>
      <c r="Q6" s="246"/>
      <c r="R6" s="246"/>
      <c r="S6" s="246"/>
      <c r="T6" s="246"/>
      <c r="U6" s="246"/>
      <c r="V6" s="246"/>
      <c r="W6" s="246"/>
      <c r="X6" s="246"/>
      <c r="Y6" s="246"/>
      <c r="Z6" s="246"/>
      <c r="AA6" s="246"/>
      <c r="AB6" s="246"/>
      <c r="AC6" s="246"/>
      <c r="AD6" s="246"/>
      <c r="AE6" s="246"/>
      <c r="AF6" s="246"/>
      <c r="AG6" s="246"/>
      <c r="AH6" s="246"/>
      <c r="AI6" s="246"/>
      <c r="AJ6" s="246"/>
      <c r="AK6" s="246"/>
      <c r="AL6" s="246"/>
      <c r="AM6" s="246"/>
      <c r="AN6" s="246"/>
      <c r="AO6" s="246"/>
      <c r="AP6" s="246"/>
      <c r="AQ6" s="246"/>
      <c r="AR6" s="246"/>
      <c r="AS6" s="246"/>
      <c r="AT6" s="31"/>
    </row>
    <row r="7" spans="1:46" ht="6" customHeight="1" x14ac:dyDescent="0.4">
      <c r="A7" s="89"/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0"/>
      <c r="AD7" s="70"/>
      <c r="AE7" s="70"/>
      <c r="AF7" s="70"/>
      <c r="AG7" s="70"/>
      <c r="AH7" s="70"/>
      <c r="AI7" s="70"/>
      <c r="AJ7" s="70"/>
      <c r="AK7" s="70"/>
      <c r="AL7" s="70"/>
      <c r="AM7" s="70"/>
      <c r="AN7" s="70"/>
      <c r="AO7" s="70"/>
      <c r="AP7" s="70"/>
      <c r="AQ7" s="70"/>
      <c r="AR7" s="70"/>
      <c r="AS7" s="70"/>
      <c r="AT7" s="31"/>
    </row>
    <row r="8" spans="1:46" ht="30" customHeight="1" x14ac:dyDescent="0.55000000000000004">
      <c r="A8" s="95"/>
      <c r="B8" s="173" t="s">
        <v>4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0"/>
    </row>
    <row r="9" spans="1:46" ht="6" customHeight="1" x14ac:dyDescent="0.4">
      <c r="A9" s="20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3"/>
    </row>
    <row r="10" spans="1:46" ht="6" customHeight="1" x14ac:dyDescent="0.4">
      <c r="A10" s="203"/>
      <c r="B10" s="70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70"/>
      <c r="AH10" s="70"/>
      <c r="AI10" s="70"/>
      <c r="AJ10" s="70"/>
      <c r="AK10" s="70"/>
      <c r="AL10" s="70"/>
      <c r="AM10" s="70"/>
      <c r="AN10" s="70"/>
      <c r="AO10" s="70"/>
      <c r="AP10" s="70"/>
      <c r="AQ10" s="70"/>
      <c r="AR10" s="70"/>
      <c r="AS10" s="70"/>
      <c r="AT10" s="14"/>
    </row>
    <row r="11" spans="1:46" ht="18.75" customHeight="1" x14ac:dyDescent="0.4">
      <c r="A11" s="203"/>
      <c r="B11" s="223" t="s">
        <v>8</v>
      </c>
      <c r="C11" s="223"/>
      <c r="D11" s="223"/>
      <c r="E11" s="223"/>
      <c r="F11" s="223"/>
      <c r="G11" s="223"/>
      <c r="H11" s="223"/>
      <c r="I11" s="224"/>
      <c r="J11" s="224"/>
      <c r="K11" s="224"/>
      <c r="L11" s="224"/>
      <c r="M11" s="224"/>
      <c r="N11" s="224"/>
      <c r="O11" s="224"/>
      <c r="P11" s="224"/>
      <c r="Q11" s="224"/>
      <c r="R11" s="224"/>
      <c r="S11" s="224"/>
      <c r="T11" s="224"/>
      <c r="U11" s="224"/>
      <c r="V11" s="224"/>
      <c r="W11" s="224"/>
      <c r="X11" s="224"/>
      <c r="Y11" s="224"/>
      <c r="Z11" s="224"/>
      <c r="AA11" s="224"/>
      <c r="AB11" s="224"/>
      <c r="AC11" s="224"/>
      <c r="AD11" s="224"/>
      <c r="AE11" s="224"/>
      <c r="AF11" s="224"/>
      <c r="AG11" s="224"/>
      <c r="AH11" s="224"/>
      <c r="AI11" s="224"/>
      <c r="AJ11" s="224"/>
      <c r="AK11" s="224"/>
      <c r="AL11" s="224"/>
      <c r="AM11" s="224"/>
      <c r="AN11" s="224"/>
      <c r="AO11" s="224"/>
      <c r="AP11" s="224"/>
      <c r="AQ11" s="224"/>
      <c r="AR11" s="224"/>
      <c r="AS11" s="224"/>
      <c r="AT11" s="15"/>
    </row>
    <row r="12" spans="1:46" ht="18.75" customHeight="1" x14ac:dyDescent="0.4">
      <c r="A12" s="204"/>
      <c r="B12" s="248" t="s">
        <v>244</v>
      </c>
      <c r="C12" s="248"/>
      <c r="D12" s="248"/>
      <c r="E12" s="248"/>
      <c r="F12" s="248"/>
      <c r="G12" s="248"/>
      <c r="H12" s="248"/>
      <c r="I12" s="248"/>
      <c r="J12" s="248"/>
      <c r="K12" s="248"/>
      <c r="L12" s="248"/>
      <c r="M12" s="248"/>
      <c r="N12" s="248"/>
      <c r="O12" s="248"/>
      <c r="P12" s="248"/>
      <c r="Q12" s="248"/>
      <c r="R12" s="248"/>
      <c r="S12" s="248"/>
      <c r="T12" s="248"/>
      <c r="U12" s="248"/>
      <c r="V12" s="248"/>
      <c r="W12" s="248"/>
      <c r="X12" s="248"/>
      <c r="Y12" s="248"/>
      <c r="Z12" s="248"/>
      <c r="AA12" s="248"/>
      <c r="AB12" s="248"/>
      <c r="AC12" s="248"/>
      <c r="AD12" s="248"/>
      <c r="AE12" s="248"/>
      <c r="AF12" s="248"/>
      <c r="AG12" s="248"/>
      <c r="AH12" s="248"/>
      <c r="AI12" s="248"/>
      <c r="AJ12" s="248"/>
      <c r="AK12" s="248"/>
      <c r="AL12" s="248"/>
      <c r="AM12" s="248"/>
      <c r="AN12" s="248"/>
      <c r="AO12" s="248"/>
      <c r="AP12" s="248"/>
      <c r="AQ12" s="248"/>
      <c r="AR12" s="248"/>
      <c r="AS12" s="248"/>
      <c r="AT12" s="16"/>
    </row>
    <row r="13" spans="1:46" ht="3.75" customHeight="1" x14ac:dyDescent="0.4">
      <c r="A13" s="204"/>
      <c r="B13" s="6"/>
      <c r="C13" s="6"/>
      <c r="D13" s="6"/>
      <c r="E13" s="6"/>
      <c r="F13" s="6"/>
      <c r="G13" s="6"/>
      <c r="H13" s="6"/>
      <c r="I13" s="6"/>
      <c r="J13" s="6"/>
      <c r="K13" s="17"/>
      <c r="L13" s="17"/>
      <c r="M13" s="17"/>
      <c r="N13" s="17"/>
      <c r="O13" s="17"/>
      <c r="P13" s="18"/>
      <c r="Q13" s="6"/>
      <c r="R13" s="6"/>
      <c r="S13" s="6"/>
      <c r="T13" s="6"/>
      <c r="U13" s="6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9"/>
    </row>
    <row r="14" spans="1:46" ht="18.75" customHeight="1" x14ac:dyDescent="0.4">
      <c r="A14" s="203"/>
      <c r="B14" s="223" t="s">
        <v>9</v>
      </c>
      <c r="C14" s="223"/>
      <c r="D14" s="223"/>
      <c r="E14" s="223"/>
      <c r="F14" s="223"/>
      <c r="G14" s="223"/>
      <c r="H14" s="223"/>
      <c r="I14" s="249" t="s">
        <v>348</v>
      </c>
      <c r="J14" s="249"/>
      <c r="K14" s="249"/>
      <c r="L14" s="249"/>
      <c r="M14" s="249"/>
      <c r="N14" s="249"/>
      <c r="O14" s="249"/>
      <c r="P14" s="249"/>
      <c r="Q14" s="249"/>
      <c r="R14" s="249"/>
      <c r="S14" s="249"/>
      <c r="T14" s="249"/>
      <c r="U14" s="249"/>
      <c r="V14" s="249"/>
      <c r="W14" s="20"/>
      <c r="X14" s="20"/>
      <c r="Y14" s="250" t="str">
        <f>IF(I14=suporte!B1,suporte!C1,IF(I14=suporte!B2,suporte!C2,IF(I14=suporte!B3,suporte!C3,"")))</f>
        <v>Preencher anexo RC</v>
      </c>
      <c r="Z14" s="250"/>
      <c r="AA14" s="250"/>
      <c r="AB14" s="250"/>
      <c r="AC14" s="250"/>
      <c r="AD14" s="250"/>
      <c r="AE14" s="250"/>
      <c r="AF14" s="250"/>
      <c r="AG14" s="250"/>
      <c r="AH14" s="250"/>
      <c r="AI14" s="250"/>
      <c r="AJ14" s="250"/>
      <c r="AK14" s="250"/>
      <c r="AL14" s="250"/>
      <c r="AM14" s="250"/>
      <c r="AN14" s="250"/>
      <c r="AO14" s="250"/>
      <c r="AP14" s="250"/>
      <c r="AQ14" s="250"/>
      <c r="AR14" s="250"/>
      <c r="AS14" s="250"/>
      <c r="AT14" s="21"/>
    </row>
    <row r="15" spans="1:46" ht="3.75" customHeight="1" x14ac:dyDescent="0.4">
      <c r="A15" s="204"/>
      <c r="B15" s="6"/>
      <c r="C15" s="6"/>
      <c r="D15" s="6"/>
      <c r="E15" s="6"/>
      <c r="F15" s="6"/>
      <c r="G15" s="6"/>
      <c r="H15" s="6"/>
      <c r="I15" s="22"/>
      <c r="J15" s="22"/>
      <c r="K15" s="23"/>
      <c r="L15" s="23"/>
      <c r="M15" s="23"/>
      <c r="N15" s="23"/>
      <c r="O15" s="23"/>
      <c r="P15" s="24"/>
      <c r="Q15" s="22"/>
      <c r="R15" s="22"/>
      <c r="S15" s="22"/>
      <c r="T15" s="22"/>
      <c r="U15" s="22"/>
      <c r="V15" s="24"/>
      <c r="W15" s="18"/>
      <c r="X15" s="18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19"/>
    </row>
    <row r="16" spans="1:46" ht="30" customHeight="1" x14ac:dyDescent="0.4">
      <c r="A16" s="203"/>
      <c r="B16" s="174" t="s">
        <v>246</v>
      </c>
      <c r="C16" s="25"/>
      <c r="D16" s="89"/>
      <c r="E16" s="25"/>
      <c r="F16" s="25"/>
      <c r="G16" s="25"/>
      <c r="H16" s="25"/>
      <c r="I16" s="25"/>
      <c r="J16" s="25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1"/>
    </row>
    <row r="17" spans="1:51" ht="11.25" customHeight="1" x14ac:dyDescent="0.4">
      <c r="A17" s="89"/>
      <c r="B17" s="42" t="s">
        <v>247</v>
      </c>
      <c r="C17" s="6"/>
      <c r="D17" s="89"/>
      <c r="E17" s="25"/>
      <c r="F17" s="25"/>
      <c r="G17" s="25"/>
      <c r="H17" s="25"/>
      <c r="I17" s="25"/>
      <c r="J17" s="25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7"/>
      <c r="AU17" s="89"/>
      <c r="AW17" s="89"/>
      <c r="AX17" s="89"/>
      <c r="AY17" s="89"/>
    </row>
    <row r="18" spans="1:51" ht="3.75" customHeight="1" x14ac:dyDescent="0.4">
      <c r="A18" s="204"/>
      <c r="B18" s="6"/>
      <c r="C18" s="6"/>
      <c r="D18" s="6"/>
      <c r="E18" s="6"/>
      <c r="F18" s="6"/>
      <c r="G18" s="6"/>
      <c r="H18" s="6"/>
      <c r="I18" s="6"/>
      <c r="J18" s="6"/>
      <c r="K18" s="17"/>
      <c r="L18" s="17"/>
      <c r="M18" s="17"/>
      <c r="N18" s="17"/>
      <c r="O18" s="17"/>
      <c r="P18" s="18"/>
      <c r="Q18" s="6"/>
      <c r="R18" s="6"/>
      <c r="S18" s="6"/>
      <c r="T18" s="6"/>
      <c r="U18" s="6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9"/>
      <c r="AU18" s="89"/>
      <c r="AW18" s="89"/>
      <c r="AX18" s="89"/>
      <c r="AY18" s="89"/>
    </row>
    <row r="19" spans="1:51" ht="30" customHeight="1" x14ac:dyDescent="0.4">
      <c r="A19" s="203"/>
      <c r="B19" s="242" t="s">
        <v>81</v>
      </c>
      <c r="C19" s="242"/>
      <c r="D19" s="242"/>
      <c r="E19" s="242"/>
      <c r="F19" s="242"/>
      <c r="G19" s="242"/>
      <c r="H19" s="242"/>
      <c r="I19" s="242"/>
      <c r="J19" s="242"/>
      <c r="K19" s="242"/>
      <c r="L19" s="242"/>
      <c r="M19" s="242"/>
      <c r="N19" s="242"/>
      <c r="O19" s="242"/>
      <c r="P19" s="20"/>
      <c r="Q19" s="242"/>
      <c r="R19" s="242"/>
      <c r="S19" s="242"/>
      <c r="T19" s="242"/>
      <c r="U19" s="242"/>
      <c r="V19" s="242"/>
      <c r="W19" s="242"/>
      <c r="X19" s="242"/>
      <c r="Y19" s="242"/>
      <c r="Z19" s="242"/>
      <c r="AA19" s="242"/>
      <c r="AB19" s="242"/>
      <c r="AC19" s="242"/>
      <c r="AD19" s="242"/>
      <c r="AE19" s="26"/>
      <c r="AF19" s="242" t="s">
        <v>83</v>
      </c>
      <c r="AG19" s="242"/>
      <c r="AH19" s="242"/>
      <c r="AI19" s="242"/>
      <c r="AJ19" s="242"/>
      <c r="AK19" s="242"/>
      <c r="AL19" s="242"/>
      <c r="AM19" s="242"/>
      <c r="AN19" s="242"/>
      <c r="AO19" s="242"/>
      <c r="AP19" s="242"/>
      <c r="AQ19" s="242"/>
      <c r="AR19" s="242"/>
      <c r="AS19" s="242"/>
      <c r="AT19" s="21"/>
      <c r="AU19" s="89"/>
      <c r="AW19" s="89"/>
      <c r="AX19" s="89"/>
      <c r="AY19" s="89"/>
    </row>
    <row r="20" spans="1:51" ht="18.75" customHeight="1" x14ac:dyDescent="0.4">
      <c r="A20" s="203"/>
      <c r="B20" s="223" t="s">
        <v>84</v>
      </c>
      <c r="C20" s="223"/>
      <c r="D20" s="223"/>
      <c r="E20" s="223"/>
      <c r="F20" s="223"/>
      <c r="G20" s="223"/>
      <c r="H20" s="223"/>
      <c r="I20" s="223"/>
      <c r="J20" s="243">
        <f>ROUND('Anexo RC'!J31*(1+AM26),2)</f>
        <v>0</v>
      </c>
      <c r="K20" s="243"/>
      <c r="L20" s="243"/>
      <c r="M20" s="243"/>
      <c r="N20" s="243"/>
      <c r="O20" s="243"/>
      <c r="P20" s="20"/>
      <c r="Q20" s="238"/>
      <c r="R20" s="238"/>
      <c r="S20" s="238"/>
      <c r="T20" s="238"/>
      <c r="U20" s="238"/>
      <c r="V20" s="238"/>
      <c r="W20" s="238"/>
      <c r="X20" s="238"/>
      <c r="Y20" s="244"/>
      <c r="Z20" s="244"/>
      <c r="AA20" s="244"/>
      <c r="AB20" s="244"/>
      <c r="AC20" s="244"/>
      <c r="AD20" s="244"/>
      <c r="AE20" s="26"/>
      <c r="AF20" s="245" t="s">
        <v>84</v>
      </c>
      <c r="AG20" s="245"/>
      <c r="AH20" s="245"/>
      <c r="AI20" s="245"/>
      <c r="AJ20" s="245"/>
      <c r="AK20" s="245"/>
      <c r="AL20" s="245"/>
      <c r="AM20" s="245"/>
      <c r="AN20" s="241">
        <f>J20</f>
        <v>0</v>
      </c>
      <c r="AO20" s="241"/>
      <c r="AP20" s="241"/>
      <c r="AQ20" s="241"/>
      <c r="AR20" s="241"/>
      <c r="AS20" s="241"/>
      <c r="AT20" s="21"/>
      <c r="AU20" s="89"/>
      <c r="AV20" s="28"/>
      <c r="AW20" s="89"/>
      <c r="AX20" s="89"/>
      <c r="AY20" s="89"/>
    </row>
    <row r="21" spans="1:51" ht="3.75" customHeight="1" x14ac:dyDescent="0.4">
      <c r="A21" s="204"/>
      <c r="B21" s="6"/>
      <c r="C21" s="6"/>
      <c r="D21" s="6"/>
      <c r="E21" s="6"/>
      <c r="F21" s="6"/>
      <c r="G21" s="6"/>
      <c r="H21" s="6"/>
      <c r="I21" s="6"/>
      <c r="J21" s="29"/>
      <c r="K21" s="30"/>
      <c r="L21" s="30"/>
      <c r="M21" s="30"/>
      <c r="N21" s="30"/>
      <c r="O21" s="30"/>
      <c r="P21" s="18"/>
      <c r="Q21" s="6"/>
      <c r="R21" s="6"/>
      <c r="S21" s="6"/>
      <c r="T21" s="6"/>
      <c r="U21" s="6"/>
      <c r="V21" s="18"/>
      <c r="W21" s="18"/>
      <c r="X21" s="18"/>
      <c r="Y21" s="7"/>
      <c r="Z21" s="7"/>
      <c r="AA21" s="7"/>
      <c r="AB21" s="7"/>
      <c r="AC21" s="7"/>
      <c r="AD21" s="7"/>
      <c r="AE21" s="18"/>
      <c r="AF21" s="6"/>
      <c r="AG21" s="6"/>
      <c r="AH21" s="6"/>
      <c r="AI21" s="6"/>
      <c r="AJ21" s="6"/>
      <c r="AK21" s="18"/>
      <c r="AL21" s="18"/>
      <c r="AM21" s="18"/>
      <c r="AN21" s="7"/>
      <c r="AO21" s="7"/>
      <c r="AP21" s="7"/>
      <c r="AQ21" s="7"/>
      <c r="AR21" s="7"/>
      <c r="AS21" s="7"/>
      <c r="AT21" s="19"/>
      <c r="AU21" s="89"/>
      <c r="AW21" s="89"/>
      <c r="AX21" s="89"/>
      <c r="AY21" s="89"/>
    </row>
    <row r="22" spans="1:51" ht="18.75" customHeight="1" x14ac:dyDescent="0.4">
      <c r="A22" s="203"/>
      <c r="B22" s="223" t="s">
        <v>85</v>
      </c>
      <c r="C22" s="223"/>
      <c r="D22" s="223"/>
      <c r="E22" s="223"/>
      <c r="F22" s="223"/>
      <c r="G22" s="223"/>
      <c r="H22" s="223"/>
      <c r="I22" s="223"/>
      <c r="J22" s="243">
        <f>ROUND('Anexo RC'!Y31*(1+AM26),2)</f>
        <v>0</v>
      </c>
      <c r="K22" s="243"/>
      <c r="L22" s="243"/>
      <c r="M22" s="243"/>
      <c r="N22" s="243"/>
      <c r="O22" s="243"/>
      <c r="P22" s="20"/>
      <c r="Q22" s="238"/>
      <c r="R22" s="238"/>
      <c r="S22" s="238"/>
      <c r="T22" s="238"/>
      <c r="U22" s="238"/>
      <c r="V22" s="238"/>
      <c r="W22" s="238"/>
      <c r="X22" s="238"/>
      <c r="Y22" s="244"/>
      <c r="Z22" s="244"/>
      <c r="AA22" s="244"/>
      <c r="AB22" s="244"/>
      <c r="AC22" s="244"/>
      <c r="AD22" s="244"/>
      <c r="AE22" s="26"/>
      <c r="AF22" s="245" t="s">
        <v>85</v>
      </c>
      <c r="AG22" s="245"/>
      <c r="AH22" s="245"/>
      <c r="AI22" s="245"/>
      <c r="AJ22" s="245"/>
      <c r="AK22" s="245"/>
      <c r="AL22" s="245"/>
      <c r="AM22" s="245"/>
      <c r="AN22" s="241">
        <f>J22</f>
        <v>0</v>
      </c>
      <c r="AO22" s="241"/>
      <c r="AP22" s="241"/>
      <c r="AQ22" s="241"/>
      <c r="AR22" s="241"/>
      <c r="AS22" s="241"/>
      <c r="AT22" s="21"/>
      <c r="AU22" s="89"/>
      <c r="AV22" s="28"/>
      <c r="AW22" s="89"/>
      <c r="AX22" s="89"/>
      <c r="AY22" s="89"/>
    </row>
    <row r="23" spans="1:51" ht="3.75" customHeight="1" x14ac:dyDescent="0.4">
      <c r="A23" s="204"/>
      <c r="B23" s="6"/>
      <c r="C23" s="6"/>
      <c r="D23" s="6"/>
      <c r="E23" s="6"/>
      <c r="F23" s="6"/>
      <c r="G23" s="6"/>
      <c r="H23" s="6"/>
      <c r="I23" s="6"/>
      <c r="J23" s="29"/>
      <c r="K23" s="30"/>
      <c r="L23" s="30"/>
      <c r="M23" s="30"/>
      <c r="N23" s="30"/>
      <c r="O23" s="30"/>
      <c r="P23" s="18"/>
      <c r="Q23" s="6"/>
      <c r="R23" s="6"/>
      <c r="S23" s="6"/>
      <c r="T23" s="6"/>
      <c r="U23" s="6"/>
      <c r="V23" s="18"/>
      <c r="W23" s="18"/>
      <c r="X23" s="18"/>
      <c r="Y23" s="7"/>
      <c r="Z23" s="7"/>
      <c r="AA23" s="7"/>
      <c r="AB23" s="7"/>
      <c r="AC23" s="7"/>
      <c r="AD23" s="7"/>
      <c r="AE23" s="18"/>
      <c r="AF23" s="6"/>
      <c r="AG23" s="6"/>
      <c r="AH23" s="6"/>
      <c r="AI23" s="6"/>
      <c r="AJ23" s="6"/>
      <c r="AK23" s="18"/>
      <c r="AL23" s="18"/>
      <c r="AM23" s="18"/>
      <c r="AN23" s="7"/>
      <c r="AO23" s="7"/>
      <c r="AP23" s="7"/>
      <c r="AQ23" s="7"/>
      <c r="AR23" s="7"/>
      <c r="AS23" s="7"/>
      <c r="AT23" s="19"/>
      <c r="AU23" s="89"/>
      <c r="AW23" s="89"/>
      <c r="AX23" s="89"/>
      <c r="AY23" s="89"/>
    </row>
    <row r="24" spans="1:51" ht="18.75" customHeight="1" x14ac:dyDescent="0.4">
      <c r="A24" s="203"/>
      <c r="B24" s="251" t="s">
        <v>86</v>
      </c>
      <c r="C24" s="251"/>
      <c r="D24" s="251"/>
      <c r="E24" s="251"/>
      <c r="F24" s="251"/>
      <c r="G24" s="251"/>
      <c r="H24" s="251"/>
      <c r="I24" s="251"/>
      <c r="J24" s="252">
        <f>'Anexo RC'!AN31</f>
        <v>0</v>
      </c>
      <c r="K24" s="252"/>
      <c r="L24" s="252"/>
      <c r="M24" s="252"/>
      <c r="N24" s="252"/>
      <c r="O24" s="252"/>
      <c r="P24" s="20"/>
      <c r="Q24" s="253"/>
      <c r="R24" s="253"/>
      <c r="S24" s="253"/>
      <c r="T24" s="253"/>
      <c r="U24" s="253"/>
      <c r="V24" s="253"/>
      <c r="W24" s="253"/>
      <c r="X24" s="253"/>
      <c r="Y24" s="255"/>
      <c r="Z24" s="255"/>
      <c r="AA24" s="255"/>
      <c r="AB24" s="255"/>
      <c r="AC24" s="255"/>
      <c r="AD24" s="255"/>
      <c r="AE24" s="26"/>
      <c r="AF24" s="256" t="s">
        <v>86</v>
      </c>
      <c r="AG24" s="256"/>
      <c r="AH24" s="256"/>
      <c r="AI24" s="256"/>
      <c r="AJ24" s="256"/>
      <c r="AK24" s="256"/>
      <c r="AL24" s="256"/>
      <c r="AM24" s="256"/>
      <c r="AN24" s="257">
        <f>IFERROR(AN22/AN20,0)</f>
        <v>0</v>
      </c>
      <c r="AO24" s="257"/>
      <c r="AP24" s="257"/>
      <c r="AQ24" s="257"/>
      <c r="AR24" s="257"/>
      <c r="AS24" s="257"/>
      <c r="AT24" s="21"/>
      <c r="AU24" s="89"/>
      <c r="AV24" s="28"/>
      <c r="AW24" s="89"/>
      <c r="AX24" s="89"/>
      <c r="AY24" s="89"/>
    </row>
    <row r="25" spans="1:51" ht="3.75" customHeight="1" x14ac:dyDescent="0.4">
      <c r="A25" s="204"/>
      <c r="B25" s="6"/>
      <c r="C25" s="6"/>
      <c r="D25" s="6"/>
      <c r="E25" s="6"/>
      <c r="F25" s="6"/>
      <c r="G25" s="6"/>
      <c r="H25" s="6"/>
      <c r="I25" s="6"/>
      <c r="J25" s="6"/>
      <c r="K25" s="17"/>
      <c r="L25" s="17"/>
      <c r="M25" s="17"/>
      <c r="N25" s="17"/>
      <c r="O25" s="17"/>
      <c r="P25" s="18"/>
      <c r="Q25" s="6"/>
      <c r="R25" s="6"/>
      <c r="S25" s="6"/>
      <c r="T25" s="6"/>
      <c r="U25" s="6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9"/>
      <c r="AU25" s="89"/>
      <c r="AW25" s="89"/>
      <c r="AX25" s="89"/>
      <c r="AY25" s="89"/>
    </row>
    <row r="26" spans="1:51" ht="18.75" customHeight="1" x14ac:dyDescent="0.4">
      <c r="A26" s="203"/>
      <c r="B26" s="223" t="s">
        <v>248</v>
      </c>
      <c r="C26" s="223"/>
      <c r="D26" s="223"/>
      <c r="E26" s="223"/>
      <c r="F26" s="223"/>
      <c r="G26" s="223"/>
      <c r="H26" s="223"/>
      <c r="I26" s="223"/>
      <c r="J26" s="258" t="str">
        <f>IF(AND(AV26=1,AV27=1),AW29,IF(AV26=1,AW26,IF(AV27=1,AW27,"")))</f>
        <v/>
      </c>
      <c r="K26" s="258"/>
      <c r="L26" s="258"/>
      <c r="M26" s="258"/>
      <c r="N26" s="258"/>
      <c r="O26" s="258"/>
      <c r="P26" s="20"/>
      <c r="Q26" s="223" t="s">
        <v>249</v>
      </c>
      <c r="R26" s="223"/>
      <c r="S26" s="223"/>
      <c r="T26" s="223"/>
      <c r="U26" s="223"/>
      <c r="V26" s="223"/>
      <c r="W26" s="223"/>
      <c r="X26" s="259" t="str">
        <f>IF(AND(AX26=1,AX27=1),AY29,IF(AX26=1,AY26,IF(AX27=1,AY27,"")))</f>
        <v/>
      </c>
      <c r="Y26" s="259"/>
      <c r="Z26" s="259"/>
      <c r="AA26" s="259"/>
      <c r="AB26" s="259"/>
      <c r="AC26" s="259"/>
      <c r="AD26" s="259"/>
      <c r="AE26" s="26"/>
      <c r="AF26" s="223" t="s">
        <v>250</v>
      </c>
      <c r="AG26" s="223"/>
      <c r="AH26" s="223"/>
      <c r="AI26" s="223"/>
      <c r="AJ26" s="223"/>
      <c r="AK26" s="223"/>
      <c r="AL26" s="223"/>
      <c r="AM26" s="254"/>
      <c r="AN26" s="254"/>
      <c r="AO26" s="254"/>
      <c r="AP26" s="254"/>
      <c r="AQ26" s="254"/>
      <c r="AR26" s="254"/>
      <c r="AS26" s="254"/>
      <c r="AT26" s="21"/>
      <c r="AU26" s="89"/>
      <c r="AW26" s="71"/>
      <c r="AX26" s="4"/>
      <c r="AY26" s="28"/>
    </row>
    <row r="27" spans="1:51" ht="15" customHeight="1" x14ac:dyDescent="0.4">
      <c r="A27" s="203"/>
      <c r="B27" s="238" t="s">
        <v>251</v>
      </c>
      <c r="C27" s="238"/>
      <c r="D27" s="238"/>
      <c r="E27" s="238"/>
      <c r="F27" s="238"/>
      <c r="G27" s="238"/>
      <c r="H27" s="238"/>
      <c r="I27" s="238"/>
      <c r="J27" s="238"/>
      <c r="K27" s="238"/>
      <c r="L27" s="238"/>
      <c r="M27" s="238"/>
      <c r="N27" s="238"/>
      <c r="O27" s="238"/>
      <c r="P27" s="238"/>
      <c r="Q27" s="238"/>
      <c r="R27" s="238"/>
      <c r="S27" s="238"/>
      <c r="T27" s="238"/>
      <c r="U27" s="238"/>
      <c r="V27" s="238"/>
      <c r="W27" s="238"/>
      <c r="X27" s="238"/>
      <c r="Y27" s="238"/>
      <c r="Z27" s="238"/>
      <c r="AA27" s="238"/>
      <c r="AB27" s="238"/>
      <c r="AC27" s="238"/>
      <c r="AD27" s="238"/>
      <c r="AE27" s="238"/>
      <c r="AF27" s="238"/>
      <c r="AG27" s="238"/>
      <c r="AH27" s="238"/>
      <c r="AI27" s="238"/>
      <c r="AJ27" s="238"/>
      <c r="AK27" s="238"/>
      <c r="AL27" s="238"/>
      <c r="AM27" s="238"/>
      <c r="AN27" s="238"/>
      <c r="AO27" s="238"/>
      <c r="AP27" s="238"/>
      <c r="AQ27" s="238"/>
      <c r="AR27" s="238"/>
      <c r="AS27" s="238"/>
      <c r="AT27" s="21"/>
      <c r="AU27" s="89"/>
      <c r="AW27" s="103"/>
      <c r="AX27" s="4"/>
      <c r="AY27" s="28"/>
    </row>
    <row r="28" spans="1:51" ht="6" customHeight="1" x14ac:dyDescent="0.4">
      <c r="A28" s="205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5"/>
      <c r="R28" s="95"/>
      <c r="S28" s="95"/>
      <c r="T28" s="95"/>
      <c r="U28" s="95"/>
      <c r="V28" s="95"/>
      <c r="W28" s="95"/>
      <c r="X28" s="95"/>
      <c r="Y28" s="95"/>
      <c r="Z28" s="95"/>
      <c r="AA28" s="95"/>
      <c r="AB28" s="95"/>
      <c r="AC28" s="95"/>
      <c r="AD28" s="95"/>
      <c r="AE28" s="95"/>
      <c r="AF28" s="95"/>
      <c r="AG28" s="95"/>
      <c r="AH28" s="95"/>
      <c r="AI28" s="95"/>
      <c r="AJ28" s="95"/>
      <c r="AK28" s="95"/>
      <c r="AL28" s="95"/>
      <c r="AM28" s="95"/>
      <c r="AN28" s="95"/>
      <c r="AO28" s="95"/>
      <c r="AP28" s="95"/>
      <c r="AQ28" s="95"/>
      <c r="AR28" s="95"/>
      <c r="AS28" s="95"/>
      <c r="AT28" s="206"/>
      <c r="AU28" s="89"/>
      <c r="AW28" s="4"/>
      <c r="AX28" s="4"/>
      <c r="AY28" s="4"/>
    </row>
    <row r="29" spans="1:51" ht="30" customHeight="1" x14ac:dyDescent="0.55000000000000004">
      <c r="A29" s="89"/>
      <c r="B29" s="173" t="s">
        <v>13</v>
      </c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89"/>
      <c r="AW29" s="72"/>
      <c r="AX29" s="89"/>
      <c r="AY29" s="73"/>
    </row>
    <row r="30" spans="1:51" ht="6" customHeight="1" x14ac:dyDescent="0.4">
      <c r="A30" s="207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3"/>
      <c r="AU30" s="89"/>
      <c r="AW30" s="89"/>
      <c r="AX30" s="89"/>
      <c r="AY30" s="89"/>
    </row>
    <row r="31" spans="1:51" ht="30" customHeight="1" x14ac:dyDescent="0.4">
      <c r="A31" s="204"/>
      <c r="B31" s="155" t="s">
        <v>14</v>
      </c>
      <c r="C31" s="37"/>
      <c r="D31" s="37"/>
      <c r="E31" s="37"/>
      <c r="F31" s="34"/>
      <c r="G31" s="34"/>
      <c r="H31" s="34"/>
      <c r="I31" s="34"/>
      <c r="J31" s="34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19"/>
      <c r="AU31" s="89"/>
      <c r="AW31" s="89"/>
      <c r="AX31" s="89"/>
      <c r="AY31" s="89"/>
    </row>
    <row r="32" spans="1:51" ht="18.75" customHeight="1" x14ac:dyDescent="0.4">
      <c r="A32" s="204"/>
      <c r="B32" s="223" t="s">
        <v>15</v>
      </c>
      <c r="C32" s="223"/>
      <c r="D32" s="223"/>
      <c r="E32" s="223"/>
      <c r="F32" s="223"/>
      <c r="G32" s="223"/>
      <c r="H32" s="223"/>
      <c r="I32" s="224"/>
      <c r="J32" s="224"/>
      <c r="K32" s="224"/>
      <c r="L32" s="224"/>
      <c r="M32" s="224"/>
      <c r="N32" s="224"/>
      <c r="O32" s="224"/>
      <c r="P32" s="224"/>
      <c r="Q32" s="224"/>
      <c r="R32" s="224"/>
      <c r="S32" s="224"/>
      <c r="T32" s="224"/>
      <c r="U32" s="224"/>
      <c r="V32" s="224"/>
      <c r="W32" s="224"/>
      <c r="X32" s="224"/>
      <c r="Y32" s="224"/>
      <c r="Z32" s="224"/>
      <c r="AA32" s="224"/>
      <c r="AB32" s="224"/>
      <c r="AC32" s="224"/>
      <c r="AD32" s="224"/>
      <c r="AE32" s="224"/>
      <c r="AF32" s="224"/>
      <c r="AG32" s="224"/>
      <c r="AH32" s="224"/>
      <c r="AI32" s="224"/>
      <c r="AJ32" s="224"/>
      <c r="AK32" s="224"/>
      <c r="AL32" s="224"/>
      <c r="AM32" s="224"/>
      <c r="AN32" s="224"/>
      <c r="AO32" s="224"/>
      <c r="AP32" s="224"/>
      <c r="AQ32" s="224"/>
      <c r="AR32" s="224"/>
      <c r="AS32" s="224"/>
      <c r="AT32" s="19"/>
      <c r="AU32" s="89"/>
      <c r="AW32" s="89"/>
      <c r="AX32" s="89"/>
      <c r="AY32" s="89"/>
    </row>
    <row r="33" spans="1:48" ht="3.75" customHeight="1" x14ac:dyDescent="0.4">
      <c r="A33" s="204"/>
      <c r="B33" s="6"/>
      <c r="C33" s="6"/>
      <c r="D33" s="6"/>
      <c r="E33" s="6"/>
      <c r="F33" s="6"/>
      <c r="G33" s="6"/>
      <c r="H33" s="6"/>
      <c r="I33" s="22"/>
      <c r="J33" s="22"/>
      <c r="K33" s="23"/>
      <c r="L33" s="23"/>
      <c r="M33" s="23"/>
      <c r="N33" s="23"/>
      <c r="O33" s="23"/>
      <c r="P33" s="24"/>
      <c r="Q33" s="22"/>
      <c r="R33" s="22"/>
      <c r="S33" s="22"/>
      <c r="T33" s="22"/>
      <c r="U33" s="22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19"/>
      <c r="AU33" s="89"/>
    </row>
    <row r="34" spans="1:48" ht="18" customHeight="1" x14ac:dyDescent="0.4">
      <c r="A34" s="204"/>
      <c r="B34" s="223" t="s">
        <v>68</v>
      </c>
      <c r="C34" s="223"/>
      <c r="D34" s="223"/>
      <c r="E34" s="223"/>
      <c r="F34" s="223"/>
      <c r="G34" s="223"/>
      <c r="H34" s="223"/>
      <c r="I34" s="227"/>
      <c r="J34" s="227"/>
      <c r="K34" s="227"/>
      <c r="L34" s="227"/>
      <c r="M34" s="227"/>
      <c r="N34" s="227"/>
      <c r="O34" s="227"/>
      <c r="P34" s="18"/>
      <c r="Q34" s="223" t="s">
        <v>252</v>
      </c>
      <c r="R34" s="223"/>
      <c r="S34" s="223"/>
      <c r="T34" s="223"/>
      <c r="U34" s="223"/>
      <c r="V34" s="224"/>
      <c r="W34" s="224"/>
      <c r="X34" s="224"/>
      <c r="Y34" s="224"/>
      <c r="Z34" s="224"/>
      <c r="AA34" s="224"/>
      <c r="AB34" s="224"/>
      <c r="AC34" s="224"/>
      <c r="AD34" s="224"/>
      <c r="AE34" s="224"/>
      <c r="AF34" s="224"/>
      <c r="AG34" s="224"/>
      <c r="AH34" s="224"/>
      <c r="AI34" s="224"/>
      <c r="AJ34" s="224"/>
      <c r="AK34" s="224"/>
      <c r="AL34" s="224"/>
      <c r="AM34" s="224"/>
      <c r="AN34" s="224"/>
      <c r="AO34" s="224"/>
      <c r="AP34" s="224"/>
      <c r="AQ34" s="224"/>
      <c r="AR34" s="224"/>
      <c r="AS34" s="224"/>
      <c r="AT34" s="19"/>
      <c r="AU34" s="89"/>
    </row>
    <row r="35" spans="1:48" ht="3.75" customHeight="1" x14ac:dyDescent="0.4">
      <c r="A35" s="204"/>
      <c r="B35" s="6"/>
      <c r="C35" s="6"/>
      <c r="D35" s="22"/>
      <c r="E35" s="22"/>
      <c r="F35" s="22"/>
      <c r="G35" s="22"/>
      <c r="H35" s="22"/>
      <c r="I35" s="6"/>
      <c r="J35" s="6"/>
      <c r="K35" s="17"/>
      <c r="L35" s="17"/>
      <c r="M35" s="17"/>
      <c r="N35" s="17"/>
      <c r="O35" s="17"/>
      <c r="P35" s="18"/>
      <c r="Q35" s="6"/>
      <c r="R35" s="6"/>
      <c r="S35" s="6"/>
      <c r="T35" s="6"/>
      <c r="U35" s="6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9"/>
      <c r="AU35" s="89"/>
    </row>
    <row r="36" spans="1:48" ht="18.75" customHeight="1" x14ac:dyDescent="0.4">
      <c r="A36" s="204"/>
      <c r="B36" s="223" t="s">
        <v>77</v>
      </c>
      <c r="C36" s="223"/>
      <c r="D36" s="223"/>
      <c r="E36" s="223"/>
      <c r="F36" s="223"/>
      <c r="G36" s="223"/>
      <c r="H36" s="223"/>
      <c r="I36" s="224"/>
      <c r="J36" s="224"/>
      <c r="K36" s="224"/>
      <c r="L36" s="224"/>
      <c r="M36" s="224"/>
      <c r="N36" s="224"/>
      <c r="O36" s="224"/>
      <c r="P36" s="224"/>
      <c r="Q36" s="224"/>
      <c r="R36" s="224"/>
      <c r="S36" s="224"/>
      <c r="T36" s="224"/>
      <c r="U36" s="224"/>
      <c r="V36" s="224"/>
      <c r="W36" s="224"/>
      <c r="X36" s="224"/>
      <c r="Y36" s="224"/>
      <c r="Z36" s="224"/>
      <c r="AA36" s="224"/>
      <c r="AB36" s="224"/>
      <c r="AC36" s="224"/>
      <c r="AD36" s="224"/>
      <c r="AE36" s="224"/>
      <c r="AF36" s="224"/>
      <c r="AG36" s="224"/>
      <c r="AH36" s="224"/>
      <c r="AI36" s="224"/>
      <c r="AJ36" s="224"/>
      <c r="AK36" s="224"/>
      <c r="AL36" s="224"/>
      <c r="AM36" s="224"/>
      <c r="AN36" s="224"/>
      <c r="AO36" s="224"/>
      <c r="AP36" s="224"/>
      <c r="AQ36" s="224"/>
      <c r="AR36" s="224"/>
      <c r="AS36" s="224"/>
      <c r="AT36" s="19"/>
      <c r="AU36" s="89"/>
    </row>
    <row r="37" spans="1:48" ht="3.75" customHeight="1" x14ac:dyDescent="0.4">
      <c r="A37" s="204"/>
      <c r="B37" s="6"/>
      <c r="C37" s="6"/>
      <c r="D37" s="22"/>
      <c r="E37" s="22"/>
      <c r="F37" s="22"/>
      <c r="G37" s="22"/>
      <c r="H37" s="22"/>
      <c r="I37" s="22"/>
      <c r="J37" s="22"/>
      <c r="K37" s="17"/>
      <c r="L37" s="17"/>
      <c r="M37" s="17"/>
      <c r="N37" s="17"/>
      <c r="O37" s="17"/>
      <c r="P37" s="18"/>
      <c r="Q37" s="6"/>
      <c r="R37" s="6"/>
      <c r="S37" s="6"/>
      <c r="T37" s="6"/>
      <c r="U37" s="6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9"/>
      <c r="AU37" s="89"/>
    </row>
    <row r="38" spans="1:48" ht="18.75" customHeight="1" x14ac:dyDescent="0.4">
      <c r="A38" s="204"/>
      <c r="B38" s="223" t="s">
        <v>79</v>
      </c>
      <c r="C38" s="223"/>
      <c r="D38" s="223"/>
      <c r="E38" s="223"/>
      <c r="F38" s="223"/>
      <c r="G38" s="223"/>
      <c r="H38" s="223"/>
      <c r="I38" s="228"/>
      <c r="J38" s="228"/>
      <c r="K38" s="228"/>
      <c r="L38" s="228"/>
      <c r="M38" s="228"/>
      <c r="N38" s="228"/>
      <c r="O38" s="228"/>
      <c r="P38" s="36"/>
      <c r="Q38" s="236"/>
      <c r="R38" s="236"/>
      <c r="S38" s="236"/>
      <c r="T38" s="236"/>
      <c r="U38" s="236"/>
      <c r="V38" s="236"/>
      <c r="W38" s="236"/>
      <c r="X38" s="236"/>
      <c r="Y38" s="236"/>
      <c r="Z38" s="236"/>
      <c r="AA38" s="236"/>
      <c r="AB38" s="236"/>
      <c r="AC38" s="236"/>
      <c r="AD38" s="236"/>
      <c r="AE38" s="236"/>
      <c r="AF38" s="236"/>
      <c r="AG38" s="236"/>
      <c r="AH38" s="236"/>
      <c r="AI38" s="236"/>
      <c r="AJ38" s="236"/>
      <c r="AK38" s="236"/>
      <c r="AL38" s="236"/>
      <c r="AM38" s="236"/>
      <c r="AN38" s="236"/>
      <c r="AO38" s="236"/>
      <c r="AP38" s="236"/>
      <c r="AQ38" s="236"/>
      <c r="AR38" s="236"/>
      <c r="AS38" s="236"/>
      <c r="AT38" s="19"/>
      <c r="AU38" s="89"/>
    </row>
    <row r="39" spans="1:48" ht="3.75" customHeight="1" x14ac:dyDescent="0.4">
      <c r="A39" s="204"/>
      <c r="B39" s="6"/>
      <c r="C39" s="6"/>
      <c r="D39" s="22"/>
      <c r="E39" s="22"/>
      <c r="F39" s="22"/>
      <c r="G39" s="22"/>
      <c r="H39" s="22"/>
      <c r="I39" s="22"/>
      <c r="J39" s="22"/>
      <c r="K39" s="17"/>
      <c r="L39" s="17"/>
      <c r="M39" s="17"/>
      <c r="N39" s="17"/>
      <c r="O39" s="17"/>
      <c r="P39" s="18"/>
      <c r="Q39" s="6"/>
      <c r="R39" s="6"/>
      <c r="S39" s="6"/>
      <c r="T39" s="6"/>
      <c r="U39" s="6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9"/>
      <c r="AU39" s="89"/>
    </row>
    <row r="40" spans="1:48" ht="18.75" customHeight="1" x14ac:dyDescent="0.4">
      <c r="A40" s="204"/>
      <c r="B40" s="223" t="s">
        <v>254</v>
      </c>
      <c r="C40" s="223"/>
      <c r="D40" s="223"/>
      <c r="E40" s="223"/>
      <c r="F40" s="223"/>
      <c r="G40" s="223"/>
      <c r="H40" s="223"/>
      <c r="I40" s="235"/>
      <c r="J40" s="235"/>
      <c r="K40" s="235"/>
      <c r="L40" s="235"/>
      <c r="M40" s="235"/>
      <c r="N40" s="235"/>
      <c r="O40" s="235"/>
      <c r="P40" s="235"/>
      <c r="Q40" s="235"/>
      <c r="R40" s="235"/>
      <c r="S40" s="235"/>
      <c r="T40" s="235"/>
      <c r="U40" s="235"/>
      <c r="V40" s="235"/>
      <c r="W40" s="235"/>
      <c r="X40" s="235"/>
      <c r="Y40" s="235"/>
      <c r="Z40" s="235"/>
      <c r="AA40" s="235"/>
      <c r="AB40" s="235"/>
      <c r="AC40" s="235"/>
      <c r="AD40" s="235"/>
      <c r="AE40" s="235"/>
      <c r="AF40" s="235"/>
      <c r="AG40" s="235"/>
      <c r="AH40" s="235"/>
      <c r="AI40" s="235"/>
      <c r="AJ40" s="235"/>
      <c r="AK40" s="235"/>
      <c r="AL40" s="235"/>
      <c r="AM40" s="235"/>
      <c r="AN40" s="235"/>
      <c r="AO40" s="235"/>
      <c r="AP40" s="235"/>
      <c r="AQ40" s="235"/>
      <c r="AR40" s="235"/>
      <c r="AS40" s="235"/>
      <c r="AT40" s="19"/>
      <c r="AU40" s="89"/>
    </row>
    <row r="41" spans="1:48" ht="3.75" customHeight="1" x14ac:dyDescent="0.4">
      <c r="A41" s="204"/>
      <c r="B41" s="6"/>
      <c r="C41" s="6"/>
      <c r="D41" s="22"/>
      <c r="E41" s="22"/>
      <c r="F41" s="22"/>
      <c r="G41" s="22"/>
      <c r="H41" s="22"/>
      <c r="I41" s="6"/>
      <c r="J41" s="6"/>
      <c r="K41" s="17"/>
      <c r="L41" s="17"/>
      <c r="M41" s="17"/>
      <c r="N41" s="17"/>
      <c r="O41" s="17"/>
      <c r="P41" s="18"/>
      <c r="Q41" s="6"/>
      <c r="R41" s="6"/>
      <c r="S41" s="6"/>
      <c r="T41" s="6"/>
      <c r="U41" s="6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9"/>
      <c r="AU41" s="89"/>
    </row>
    <row r="42" spans="1:48" ht="18.75" customHeight="1" x14ac:dyDescent="0.4">
      <c r="A42" s="204"/>
      <c r="B42" s="223" t="s">
        <v>255</v>
      </c>
      <c r="C42" s="223"/>
      <c r="D42" s="223"/>
      <c r="E42" s="223"/>
      <c r="F42" s="223"/>
      <c r="G42" s="223"/>
      <c r="H42" s="223"/>
      <c r="I42" s="224"/>
      <c r="J42" s="224"/>
      <c r="K42" s="224"/>
      <c r="L42" s="224"/>
      <c r="M42" s="224"/>
      <c r="N42" s="224"/>
      <c r="O42" s="224"/>
      <c r="P42" s="224"/>
      <c r="Q42" s="224"/>
      <c r="R42" s="224"/>
      <c r="S42" s="224"/>
      <c r="T42" s="224"/>
      <c r="U42" s="224"/>
      <c r="V42" s="224"/>
      <c r="W42" s="224"/>
      <c r="X42" s="224"/>
      <c r="Y42" s="224"/>
      <c r="Z42" s="224"/>
      <c r="AA42" s="224"/>
      <c r="AB42" s="224"/>
      <c r="AC42" s="224"/>
      <c r="AD42" s="224"/>
      <c r="AE42" s="224"/>
      <c r="AF42" s="224"/>
      <c r="AG42" s="224"/>
      <c r="AH42" s="224"/>
      <c r="AI42" s="224"/>
      <c r="AJ42" s="224"/>
      <c r="AK42" s="224"/>
      <c r="AL42" s="224"/>
      <c r="AM42" s="224"/>
      <c r="AN42" s="224"/>
      <c r="AO42" s="224"/>
      <c r="AP42" s="224"/>
      <c r="AQ42" s="224"/>
      <c r="AR42" s="224"/>
      <c r="AS42" s="224"/>
      <c r="AT42" s="19"/>
      <c r="AU42" s="89"/>
    </row>
    <row r="43" spans="1:48" ht="3.75" customHeight="1" x14ac:dyDescent="0.4">
      <c r="A43" s="204"/>
      <c r="B43" s="6"/>
      <c r="C43" s="6"/>
      <c r="D43" s="22"/>
      <c r="E43" s="22"/>
      <c r="F43" s="22"/>
      <c r="G43" s="22"/>
      <c r="H43" s="22"/>
      <c r="I43" s="22"/>
      <c r="J43" s="22"/>
      <c r="K43" s="17"/>
      <c r="L43" s="17"/>
      <c r="M43" s="17"/>
      <c r="N43" s="17"/>
      <c r="O43" s="17"/>
      <c r="P43" s="18"/>
      <c r="Q43" s="6"/>
      <c r="R43" s="6"/>
      <c r="S43" s="6"/>
      <c r="T43" s="6"/>
      <c r="U43" s="6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9"/>
      <c r="AU43" s="89"/>
    </row>
    <row r="44" spans="1:48" ht="18.75" customHeight="1" x14ac:dyDescent="0.4">
      <c r="A44" s="204"/>
      <c r="B44" s="223" t="s">
        <v>256</v>
      </c>
      <c r="C44" s="223"/>
      <c r="D44" s="223"/>
      <c r="E44" s="223"/>
      <c r="F44" s="223"/>
      <c r="G44" s="223"/>
      <c r="H44" s="223"/>
      <c r="I44" s="233"/>
      <c r="J44" s="233"/>
      <c r="K44" s="233"/>
      <c r="L44" s="233"/>
      <c r="M44" s="233"/>
      <c r="N44" s="233"/>
      <c r="O44" s="233"/>
      <c r="P44" s="233"/>
      <c r="Q44" s="233"/>
      <c r="R44" s="233"/>
      <c r="S44" s="233"/>
      <c r="T44" s="233"/>
      <c r="U44" s="233"/>
      <c r="V44" s="233"/>
      <c r="W44" s="20"/>
      <c r="X44" s="223" t="s">
        <v>257</v>
      </c>
      <c r="Y44" s="223"/>
      <c r="Z44" s="223"/>
      <c r="AA44" s="223"/>
      <c r="AB44" s="223"/>
      <c r="AC44" s="223"/>
      <c r="AD44" s="234"/>
      <c r="AE44" s="234"/>
      <c r="AF44" s="234"/>
      <c r="AG44" s="234"/>
      <c r="AH44" s="234"/>
      <c r="AI44" s="234"/>
      <c r="AJ44" s="234"/>
      <c r="AK44" s="234"/>
      <c r="AL44" s="234"/>
      <c r="AM44" s="234"/>
      <c r="AN44" s="234"/>
      <c r="AO44" s="234"/>
      <c r="AP44" s="234"/>
      <c r="AQ44" s="234"/>
      <c r="AR44" s="234"/>
      <c r="AS44" s="234"/>
      <c r="AT44" s="19"/>
      <c r="AU44" s="89"/>
    </row>
    <row r="45" spans="1:48" ht="3.75" customHeight="1" x14ac:dyDescent="0.4">
      <c r="A45" s="90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0"/>
      <c r="Z45" s="20"/>
      <c r="AA45" s="20"/>
      <c r="AB45" s="20"/>
      <c r="AC45" s="20"/>
      <c r="AD45" s="20"/>
      <c r="AE45" s="26"/>
      <c r="AF45" s="25"/>
      <c r="AG45" s="25"/>
      <c r="AH45" s="25"/>
      <c r="AI45" s="25"/>
      <c r="AJ45" s="25"/>
      <c r="AK45" s="25"/>
      <c r="AL45" s="25"/>
      <c r="AM45" s="25"/>
      <c r="AN45" s="20"/>
      <c r="AO45" s="20"/>
      <c r="AP45" s="20"/>
      <c r="AQ45" s="20"/>
      <c r="AR45" s="20"/>
      <c r="AS45" s="20"/>
      <c r="AT45" s="38"/>
      <c r="AU45" s="89"/>
      <c r="AV45" s="89"/>
    </row>
    <row r="46" spans="1:48" ht="18.75" customHeight="1" x14ac:dyDescent="0.4">
      <c r="A46" s="204"/>
      <c r="B46" s="223" t="s">
        <v>258</v>
      </c>
      <c r="C46" s="223"/>
      <c r="D46" s="223"/>
      <c r="E46" s="223"/>
      <c r="F46" s="223"/>
      <c r="G46" s="223"/>
      <c r="H46" s="223"/>
      <c r="I46" s="224"/>
      <c r="J46" s="224"/>
      <c r="K46" s="224"/>
      <c r="L46" s="224"/>
      <c r="M46" s="224"/>
      <c r="N46" s="224"/>
      <c r="O46" s="224"/>
      <c r="P46" s="224"/>
      <c r="Q46" s="224"/>
      <c r="R46" s="224"/>
      <c r="S46" s="224"/>
      <c r="T46" s="224"/>
      <c r="U46" s="224"/>
      <c r="V46" s="224"/>
      <c r="W46" s="224"/>
      <c r="X46" s="224"/>
      <c r="Y46" s="224"/>
      <c r="Z46" s="224"/>
      <c r="AA46" s="224"/>
      <c r="AB46" s="224"/>
      <c r="AC46" s="224"/>
      <c r="AD46" s="224"/>
      <c r="AE46" s="224"/>
      <c r="AF46" s="224"/>
      <c r="AG46" s="224"/>
      <c r="AH46" s="224"/>
      <c r="AI46" s="224"/>
      <c r="AJ46" s="224"/>
      <c r="AK46" s="224"/>
      <c r="AL46" s="224"/>
      <c r="AM46" s="224"/>
      <c r="AN46" s="224"/>
      <c r="AO46" s="224"/>
      <c r="AP46" s="224"/>
      <c r="AQ46" s="224"/>
      <c r="AR46" s="224"/>
      <c r="AS46" s="224"/>
      <c r="AT46" s="19"/>
      <c r="AU46" s="89"/>
    </row>
    <row r="47" spans="1:48" ht="3.75" customHeight="1" x14ac:dyDescent="0.4">
      <c r="A47" s="90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0"/>
      <c r="Z47" s="20"/>
      <c r="AA47" s="20"/>
      <c r="AB47" s="20"/>
      <c r="AC47" s="20"/>
      <c r="AD47" s="20"/>
      <c r="AE47" s="26"/>
      <c r="AF47" s="25"/>
      <c r="AG47" s="25"/>
      <c r="AH47" s="25"/>
      <c r="AI47" s="25"/>
      <c r="AJ47" s="25"/>
      <c r="AK47" s="25"/>
      <c r="AL47" s="25"/>
      <c r="AM47" s="25"/>
      <c r="AN47" s="20"/>
      <c r="AO47" s="20"/>
      <c r="AP47" s="20"/>
      <c r="AQ47" s="20"/>
      <c r="AR47" s="20"/>
      <c r="AS47" s="20"/>
      <c r="AT47" s="38"/>
      <c r="AU47" s="89"/>
      <c r="AV47" s="89"/>
    </row>
    <row r="48" spans="1:48" ht="30" customHeight="1" x14ac:dyDescent="0.4">
      <c r="A48" s="204"/>
      <c r="B48" s="231" t="s">
        <v>71</v>
      </c>
      <c r="C48" s="231"/>
      <c r="D48" s="231"/>
      <c r="E48" s="231"/>
      <c r="F48" s="34"/>
      <c r="G48" s="34"/>
      <c r="H48" s="6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9"/>
      <c r="AU48" s="89"/>
    </row>
    <row r="49" spans="1:46" ht="18.75" customHeight="1" x14ac:dyDescent="0.4">
      <c r="A49" s="204"/>
      <c r="B49" s="223" t="s">
        <v>260</v>
      </c>
      <c r="C49" s="223"/>
      <c r="D49" s="223"/>
      <c r="E49" s="223"/>
      <c r="F49" s="223"/>
      <c r="G49" s="223"/>
      <c r="H49" s="223"/>
      <c r="I49" s="224"/>
      <c r="J49" s="224"/>
      <c r="K49" s="224"/>
      <c r="L49" s="224"/>
      <c r="M49" s="224"/>
      <c r="N49" s="224"/>
      <c r="O49" s="224"/>
      <c r="P49" s="224"/>
      <c r="Q49" s="224"/>
      <c r="R49" s="224"/>
      <c r="S49" s="224"/>
      <c r="T49" s="224"/>
      <c r="U49" s="224"/>
      <c r="V49" s="224"/>
      <c r="W49" s="224"/>
      <c r="X49" s="224"/>
      <c r="Y49" s="224"/>
      <c r="Z49" s="224"/>
      <c r="AA49" s="224"/>
      <c r="AB49" s="224"/>
      <c r="AC49" s="224"/>
      <c r="AD49" s="224"/>
      <c r="AE49" s="224"/>
      <c r="AF49" s="224"/>
      <c r="AG49" s="224"/>
      <c r="AH49" s="224"/>
      <c r="AI49" s="224"/>
      <c r="AJ49" s="224"/>
      <c r="AK49" s="224"/>
      <c r="AL49" s="224"/>
      <c r="AM49" s="224"/>
      <c r="AN49" s="224"/>
      <c r="AO49" s="224"/>
      <c r="AP49" s="224"/>
      <c r="AQ49" s="224"/>
      <c r="AR49" s="224"/>
      <c r="AS49" s="224"/>
      <c r="AT49" s="19"/>
    </row>
    <row r="50" spans="1:46" ht="3.75" customHeight="1" x14ac:dyDescent="0.4">
      <c r="A50" s="204"/>
      <c r="B50" s="6"/>
      <c r="C50" s="6"/>
      <c r="D50" s="22"/>
      <c r="E50" s="22"/>
      <c r="F50" s="22"/>
      <c r="G50" s="22"/>
      <c r="H50" s="22"/>
      <c r="I50" s="22"/>
      <c r="J50" s="22"/>
      <c r="K50" s="17"/>
      <c r="L50" s="17"/>
      <c r="M50" s="17"/>
      <c r="N50" s="17"/>
      <c r="O50" s="17"/>
      <c r="P50" s="18"/>
      <c r="Q50" s="6"/>
      <c r="R50" s="6"/>
      <c r="S50" s="6"/>
      <c r="T50" s="6"/>
      <c r="U50" s="6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9"/>
    </row>
    <row r="51" spans="1:46" ht="18.75" customHeight="1" x14ac:dyDescent="0.4">
      <c r="A51" s="204"/>
      <c r="B51" s="223" t="s">
        <v>261</v>
      </c>
      <c r="C51" s="223"/>
      <c r="D51" s="223"/>
      <c r="E51" s="223"/>
      <c r="F51" s="223"/>
      <c r="G51" s="223"/>
      <c r="H51" s="223"/>
      <c r="I51" s="227"/>
      <c r="J51" s="227"/>
      <c r="K51" s="227"/>
      <c r="L51" s="227"/>
      <c r="M51" s="227"/>
      <c r="N51" s="227"/>
      <c r="O51" s="227"/>
      <c r="P51" s="74"/>
      <c r="Q51" s="232" t="s">
        <v>74</v>
      </c>
      <c r="R51" s="232"/>
      <c r="S51" s="232"/>
      <c r="T51" s="232"/>
      <c r="U51" s="232"/>
      <c r="V51" s="232"/>
      <c r="W51" s="230"/>
      <c r="X51" s="230"/>
      <c r="Y51" s="230"/>
      <c r="Z51" s="230"/>
      <c r="AA51" s="230"/>
      <c r="AB51" s="230"/>
      <c r="AC51" s="230"/>
      <c r="AD51" s="230"/>
      <c r="AE51" s="74"/>
      <c r="AF51" s="232" t="s">
        <v>75</v>
      </c>
      <c r="AG51" s="232"/>
      <c r="AH51" s="232"/>
      <c r="AI51" s="232"/>
      <c r="AJ51" s="232"/>
      <c r="AK51" s="230"/>
      <c r="AL51" s="230"/>
      <c r="AM51" s="230"/>
      <c r="AN51" s="230"/>
      <c r="AO51" s="230"/>
      <c r="AP51" s="230"/>
      <c r="AQ51" s="230"/>
      <c r="AR51" s="230"/>
      <c r="AS51" s="230"/>
      <c r="AT51" s="19"/>
    </row>
    <row r="52" spans="1:46" ht="3.75" customHeight="1" x14ac:dyDescent="0.4">
      <c r="A52" s="204"/>
      <c r="B52" s="6"/>
      <c r="C52" s="6"/>
      <c r="D52" s="22"/>
      <c r="E52" s="22"/>
      <c r="F52" s="22"/>
      <c r="G52" s="22"/>
      <c r="H52" s="22"/>
      <c r="I52" s="22"/>
      <c r="J52" s="22"/>
      <c r="K52" s="17"/>
      <c r="L52" s="17"/>
      <c r="M52" s="17"/>
      <c r="N52" s="17"/>
      <c r="O52" s="17"/>
      <c r="P52" s="18"/>
      <c r="Q52" s="6"/>
      <c r="R52" s="6"/>
      <c r="S52" s="6"/>
      <c r="T52" s="6"/>
      <c r="U52" s="6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9"/>
    </row>
    <row r="53" spans="1:46" ht="18.75" customHeight="1" x14ac:dyDescent="0.4">
      <c r="A53" s="204"/>
      <c r="B53" s="223" t="s">
        <v>76</v>
      </c>
      <c r="C53" s="223"/>
      <c r="D53" s="223"/>
      <c r="E53" s="223"/>
      <c r="F53" s="223"/>
      <c r="G53" s="223"/>
      <c r="H53" s="223"/>
      <c r="I53" s="224"/>
      <c r="J53" s="224"/>
      <c r="K53" s="224"/>
      <c r="L53" s="224"/>
      <c r="M53" s="224"/>
      <c r="N53" s="224"/>
      <c r="O53" s="224"/>
      <c r="P53" s="224"/>
      <c r="Q53" s="224"/>
      <c r="R53" s="224"/>
      <c r="S53" s="224"/>
      <c r="T53" s="224"/>
      <c r="U53" s="224"/>
      <c r="V53" s="224"/>
      <c r="W53" s="224"/>
      <c r="X53" s="224"/>
      <c r="Y53" s="224"/>
      <c r="Z53" s="224"/>
      <c r="AA53" s="224"/>
      <c r="AB53" s="224"/>
      <c r="AC53" s="224"/>
      <c r="AD53" s="224"/>
      <c r="AE53" s="224"/>
      <c r="AF53" s="224"/>
      <c r="AG53" s="224"/>
      <c r="AH53" s="224"/>
      <c r="AI53" s="224"/>
      <c r="AJ53" s="224"/>
      <c r="AK53" s="224"/>
      <c r="AL53" s="224"/>
      <c r="AM53" s="224"/>
      <c r="AN53" s="224"/>
      <c r="AO53" s="224"/>
      <c r="AP53" s="224"/>
      <c r="AQ53" s="224"/>
      <c r="AR53" s="224"/>
      <c r="AS53" s="224"/>
      <c r="AT53" s="19"/>
    </row>
    <row r="54" spans="1:46" ht="3.75" customHeight="1" x14ac:dyDescent="0.4">
      <c r="A54" s="204"/>
      <c r="B54" s="6"/>
      <c r="C54" s="6"/>
      <c r="D54" s="22"/>
      <c r="E54" s="22"/>
      <c r="F54" s="22"/>
      <c r="G54" s="22"/>
      <c r="H54" s="22"/>
      <c r="I54" s="22"/>
      <c r="J54" s="22"/>
      <c r="K54" s="17"/>
      <c r="L54" s="17"/>
      <c r="M54" s="17"/>
      <c r="N54" s="17"/>
      <c r="O54" s="17"/>
      <c r="P54" s="18"/>
      <c r="Q54" s="6"/>
      <c r="R54" s="6"/>
      <c r="S54" s="6"/>
      <c r="T54" s="6"/>
      <c r="U54" s="6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9"/>
    </row>
    <row r="55" spans="1:46" ht="18.75" customHeight="1" x14ac:dyDescent="0.4">
      <c r="A55" s="204"/>
      <c r="B55" s="223" t="s">
        <v>77</v>
      </c>
      <c r="C55" s="223"/>
      <c r="D55" s="223"/>
      <c r="E55" s="223"/>
      <c r="F55" s="223"/>
      <c r="G55" s="223"/>
      <c r="H55" s="223"/>
      <c r="I55" s="224"/>
      <c r="J55" s="224"/>
      <c r="K55" s="224"/>
      <c r="L55" s="224"/>
      <c r="M55" s="224"/>
      <c r="N55" s="224"/>
      <c r="O55" s="224"/>
      <c r="P55" s="224"/>
      <c r="Q55" s="224"/>
      <c r="R55" s="224"/>
      <c r="S55" s="224"/>
      <c r="T55" s="224"/>
      <c r="U55" s="224"/>
      <c r="V55" s="224"/>
      <c r="W55" s="224"/>
      <c r="X55" s="224"/>
      <c r="Y55" s="224"/>
      <c r="Z55" s="224"/>
      <c r="AA55" s="224"/>
      <c r="AB55" s="224"/>
      <c r="AC55" s="224"/>
      <c r="AD55" s="224"/>
      <c r="AE55" s="224"/>
      <c r="AF55" s="224"/>
      <c r="AG55" s="224"/>
      <c r="AH55" s="224"/>
      <c r="AI55" s="224"/>
      <c r="AJ55" s="224"/>
      <c r="AK55" s="224"/>
      <c r="AL55" s="224"/>
      <c r="AM55" s="224"/>
      <c r="AN55" s="74"/>
      <c r="AO55" s="75" t="s">
        <v>78</v>
      </c>
      <c r="AP55" s="227"/>
      <c r="AQ55" s="227"/>
      <c r="AR55" s="227"/>
      <c r="AS55" s="227"/>
      <c r="AT55" s="19"/>
    </row>
    <row r="56" spans="1:46" ht="3.75" customHeight="1" x14ac:dyDescent="0.4">
      <c r="A56" s="204"/>
      <c r="B56" s="6"/>
      <c r="C56" s="6"/>
      <c r="D56" s="22"/>
      <c r="E56" s="22"/>
      <c r="F56" s="22"/>
      <c r="G56" s="22"/>
      <c r="H56" s="22"/>
      <c r="I56" s="22"/>
      <c r="J56" s="22"/>
      <c r="K56" s="17"/>
      <c r="L56" s="17"/>
      <c r="M56" s="17"/>
      <c r="N56" s="17"/>
      <c r="O56" s="17"/>
      <c r="P56" s="18"/>
      <c r="Q56" s="6"/>
      <c r="R56" s="6"/>
      <c r="S56" s="6"/>
      <c r="T56" s="6"/>
      <c r="U56" s="6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9"/>
    </row>
    <row r="57" spans="1:46" ht="18.75" customHeight="1" x14ac:dyDescent="0.4">
      <c r="A57" s="204"/>
      <c r="B57" s="223" t="s">
        <v>79</v>
      </c>
      <c r="C57" s="223"/>
      <c r="D57" s="223"/>
      <c r="E57" s="223"/>
      <c r="F57" s="223"/>
      <c r="G57" s="223"/>
      <c r="H57" s="223"/>
      <c r="I57" s="228"/>
      <c r="J57" s="228"/>
      <c r="K57" s="228"/>
      <c r="L57" s="228"/>
      <c r="M57" s="228"/>
      <c r="N57" s="228"/>
      <c r="O57" s="228"/>
      <c r="P57" s="36"/>
      <c r="Q57" s="229"/>
      <c r="R57" s="229"/>
      <c r="S57" s="229"/>
      <c r="T57" s="229"/>
      <c r="U57" s="229"/>
      <c r="V57" s="229"/>
      <c r="W57" s="229"/>
      <c r="X57" s="229"/>
      <c r="Y57" s="229"/>
      <c r="Z57" s="229"/>
      <c r="AA57" s="229"/>
      <c r="AB57" s="229"/>
      <c r="AC57" s="229"/>
      <c r="AD57" s="229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19"/>
    </row>
    <row r="58" spans="1:46" ht="3.75" customHeight="1" x14ac:dyDescent="0.4">
      <c r="A58" s="204"/>
      <c r="B58" s="6"/>
      <c r="C58" s="6"/>
      <c r="D58" s="22"/>
      <c r="E58" s="22"/>
      <c r="F58" s="22"/>
      <c r="G58" s="22"/>
      <c r="H58" s="22"/>
      <c r="I58" s="22"/>
      <c r="J58" s="22"/>
      <c r="K58" s="17"/>
      <c r="L58" s="17"/>
      <c r="M58" s="17"/>
      <c r="N58" s="17"/>
      <c r="O58" s="17"/>
      <c r="P58" s="18"/>
      <c r="Q58" s="6"/>
      <c r="R58" s="6"/>
      <c r="S58" s="6"/>
      <c r="T58" s="6"/>
      <c r="U58" s="6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9"/>
    </row>
    <row r="59" spans="1:46" ht="18.75" customHeight="1" x14ac:dyDescent="0.4">
      <c r="A59" s="204"/>
      <c r="B59" s="222" t="s">
        <v>265</v>
      </c>
      <c r="C59" s="222"/>
      <c r="D59" s="222"/>
      <c r="E59" s="222"/>
      <c r="F59" s="222"/>
      <c r="G59" s="222"/>
      <c r="H59" s="222"/>
      <c r="I59" s="25"/>
      <c r="J59" s="25"/>
      <c r="K59" s="74"/>
      <c r="L59" s="74"/>
      <c r="M59" s="74"/>
      <c r="N59" s="74"/>
      <c r="O59" s="74"/>
      <c r="P59" s="74"/>
      <c r="Q59" s="74"/>
      <c r="R59" s="74"/>
      <c r="S59" s="74"/>
      <c r="T59" s="74"/>
      <c r="U59" s="74"/>
      <c r="V59" s="74"/>
      <c r="W59" s="74"/>
      <c r="X59" s="74"/>
      <c r="Y59" s="74"/>
      <c r="Z59" s="74"/>
      <c r="AA59" s="74"/>
      <c r="AB59" s="74"/>
      <c r="AC59" s="74"/>
      <c r="AD59" s="74"/>
      <c r="AE59" s="74"/>
      <c r="AF59" s="74"/>
      <c r="AG59" s="74"/>
      <c r="AH59" s="74"/>
      <c r="AI59" s="74"/>
      <c r="AJ59" s="74"/>
      <c r="AK59" s="74"/>
      <c r="AL59" s="74"/>
      <c r="AM59" s="74"/>
      <c r="AN59" s="74"/>
      <c r="AO59" s="74"/>
      <c r="AP59" s="74"/>
      <c r="AQ59" s="74"/>
      <c r="AR59" s="74"/>
      <c r="AS59" s="74"/>
      <c r="AT59" s="19"/>
    </row>
    <row r="60" spans="1:46" ht="3.75" customHeight="1" x14ac:dyDescent="0.4">
      <c r="A60" s="204"/>
      <c r="B60" s="6"/>
      <c r="C60" s="6"/>
      <c r="D60" s="6"/>
      <c r="E60" s="6"/>
      <c r="F60" s="6"/>
      <c r="G60" s="6"/>
      <c r="H60" s="6"/>
      <c r="I60" s="6"/>
      <c r="J60" s="6"/>
      <c r="K60" s="17"/>
      <c r="L60" s="17"/>
      <c r="M60" s="17"/>
      <c r="N60" s="17"/>
      <c r="O60" s="17"/>
      <c r="P60" s="18"/>
      <c r="Q60" s="6"/>
      <c r="R60" s="6"/>
      <c r="S60" s="6"/>
      <c r="T60" s="6"/>
      <c r="U60" s="6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9"/>
    </row>
    <row r="61" spans="1:46" ht="18.75" customHeight="1" x14ac:dyDescent="0.4">
      <c r="A61" s="204"/>
      <c r="B61" s="223" t="s">
        <v>76</v>
      </c>
      <c r="C61" s="223"/>
      <c r="D61" s="223"/>
      <c r="E61" s="223"/>
      <c r="F61" s="223"/>
      <c r="G61" s="223"/>
      <c r="H61" s="223"/>
      <c r="I61" s="224"/>
      <c r="J61" s="224"/>
      <c r="K61" s="224"/>
      <c r="L61" s="224"/>
      <c r="M61" s="224"/>
      <c r="N61" s="224"/>
      <c r="O61" s="224"/>
      <c r="P61" s="224"/>
      <c r="Q61" s="224"/>
      <c r="R61" s="224"/>
      <c r="S61" s="224"/>
      <c r="T61" s="224"/>
      <c r="U61" s="224"/>
      <c r="V61" s="224"/>
      <c r="W61" s="20"/>
      <c r="X61" s="20"/>
      <c r="Y61" s="223" t="s">
        <v>69</v>
      </c>
      <c r="Z61" s="223"/>
      <c r="AA61" s="223"/>
      <c r="AB61" s="223"/>
      <c r="AC61" s="223"/>
      <c r="AD61" s="223"/>
      <c r="AE61" s="224"/>
      <c r="AF61" s="224"/>
      <c r="AG61" s="224"/>
      <c r="AH61" s="224"/>
      <c r="AI61" s="224"/>
      <c r="AJ61" s="224"/>
      <c r="AK61" s="224"/>
      <c r="AL61" s="224"/>
      <c r="AM61" s="224"/>
      <c r="AN61" s="224"/>
      <c r="AO61" s="224"/>
      <c r="AP61" s="224"/>
      <c r="AQ61" s="224"/>
      <c r="AR61" s="224"/>
      <c r="AS61" s="224"/>
      <c r="AT61" s="19"/>
    </row>
    <row r="62" spans="1:46" ht="3.75" customHeight="1" x14ac:dyDescent="0.4">
      <c r="A62" s="204"/>
      <c r="B62" s="6"/>
      <c r="C62" s="6"/>
      <c r="D62" s="22"/>
      <c r="E62" s="22"/>
      <c r="F62" s="22"/>
      <c r="G62" s="22"/>
      <c r="H62" s="22"/>
      <c r="I62" s="22"/>
      <c r="J62" s="22"/>
      <c r="K62" s="17"/>
      <c r="L62" s="17"/>
      <c r="M62" s="17"/>
      <c r="N62" s="17"/>
      <c r="O62" s="17"/>
      <c r="P62" s="18"/>
      <c r="Q62" s="6"/>
      <c r="R62" s="6"/>
      <c r="S62" s="6"/>
      <c r="T62" s="6"/>
      <c r="U62" s="6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9"/>
    </row>
    <row r="63" spans="1:46" ht="18.75" customHeight="1" x14ac:dyDescent="0.4">
      <c r="A63" s="204"/>
      <c r="B63" s="223" t="s">
        <v>266</v>
      </c>
      <c r="C63" s="223"/>
      <c r="D63" s="223"/>
      <c r="E63" s="223"/>
      <c r="F63" s="223"/>
      <c r="G63" s="223"/>
      <c r="H63" s="223"/>
      <c r="I63" s="224"/>
      <c r="J63" s="224"/>
      <c r="K63" s="224"/>
      <c r="L63" s="224"/>
      <c r="M63" s="224"/>
      <c r="N63" s="224"/>
      <c r="O63" s="224"/>
      <c r="P63" s="40"/>
      <c r="Q63" s="77"/>
      <c r="R63" s="77"/>
      <c r="S63" s="77"/>
      <c r="T63" s="77"/>
      <c r="U63" s="77"/>
      <c r="V63" s="77"/>
      <c r="W63" s="20"/>
      <c r="X63" s="20"/>
      <c r="Y63" s="225" t="s">
        <v>267</v>
      </c>
      <c r="Z63" s="225"/>
      <c r="AA63" s="225"/>
      <c r="AB63" s="225"/>
      <c r="AC63" s="225"/>
      <c r="AD63" s="225"/>
      <c r="AE63" s="224"/>
      <c r="AF63" s="224"/>
      <c r="AG63" s="224"/>
      <c r="AH63" s="224"/>
      <c r="AI63" s="224"/>
      <c r="AJ63" s="224"/>
      <c r="AK63" s="224"/>
      <c r="AL63" s="224"/>
      <c r="AM63" s="224"/>
      <c r="AN63" s="224"/>
      <c r="AO63" s="224"/>
      <c r="AP63" s="224"/>
      <c r="AQ63" s="224"/>
      <c r="AR63" s="224"/>
      <c r="AS63" s="224"/>
      <c r="AT63" s="19"/>
    </row>
    <row r="64" spans="1:46" ht="3.75" customHeight="1" x14ac:dyDescent="0.4">
      <c r="A64" s="204"/>
      <c r="B64" s="6"/>
      <c r="C64" s="6"/>
      <c r="D64" s="22"/>
      <c r="E64" s="22"/>
      <c r="F64" s="22"/>
      <c r="G64" s="22"/>
      <c r="H64" s="22"/>
      <c r="I64" s="22"/>
      <c r="J64" s="22"/>
      <c r="K64" s="17"/>
      <c r="L64" s="17"/>
      <c r="M64" s="17"/>
      <c r="N64" s="17"/>
      <c r="O64" s="17"/>
      <c r="P64" s="18"/>
      <c r="Q64" s="6"/>
      <c r="R64" s="6"/>
      <c r="S64" s="6"/>
      <c r="T64" s="6"/>
      <c r="U64" s="6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9"/>
    </row>
    <row r="65" spans="1:48" ht="18.75" customHeight="1" x14ac:dyDescent="0.4">
      <c r="A65" s="204"/>
      <c r="B65" s="222" t="s">
        <v>268</v>
      </c>
      <c r="C65" s="222"/>
      <c r="D65" s="222"/>
      <c r="E65" s="222"/>
      <c r="F65" s="222"/>
      <c r="G65" s="222"/>
      <c r="H65" s="222"/>
      <c r="I65" s="25"/>
      <c r="J65" s="25"/>
      <c r="K65" s="74"/>
      <c r="L65" s="74"/>
      <c r="M65" s="74"/>
      <c r="N65" s="74"/>
      <c r="O65" s="74"/>
      <c r="P65" s="74"/>
      <c r="Q65" s="74"/>
      <c r="R65" s="74"/>
      <c r="S65" s="74"/>
      <c r="T65" s="74"/>
      <c r="U65" s="74"/>
      <c r="V65" s="74"/>
      <c r="W65" s="74"/>
      <c r="X65" s="74"/>
      <c r="Y65" s="74"/>
      <c r="Z65" s="74"/>
      <c r="AA65" s="74"/>
      <c r="AB65" s="74"/>
      <c r="AC65" s="74"/>
      <c r="AD65" s="74"/>
      <c r="AE65" s="74"/>
      <c r="AF65" s="74"/>
      <c r="AG65" s="74"/>
      <c r="AH65" s="74"/>
      <c r="AI65" s="74"/>
      <c r="AJ65" s="74"/>
      <c r="AK65" s="74"/>
      <c r="AL65" s="74"/>
      <c r="AM65" s="74"/>
      <c r="AN65" s="74"/>
      <c r="AO65" s="74"/>
      <c r="AP65" s="74"/>
      <c r="AQ65" s="74"/>
      <c r="AR65" s="74"/>
      <c r="AS65" s="74"/>
      <c r="AT65" s="19"/>
      <c r="AU65" s="89"/>
    </row>
    <row r="66" spans="1:48" ht="3.75" customHeight="1" x14ac:dyDescent="0.4">
      <c r="A66" s="204"/>
      <c r="B66" s="6"/>
      <c r="C66" s="6"/>
      <c r="D66" s="6"/>
      <c r="E66" s="6"/>
      <c r="F66" s="6"/>
      <c r="G66" s="6"/>
      <c r="H66" s="6"/>
      <c r="I66" s="6"/>
      <c r="J66" s="6"/>
      <c r="K66" s="17"/>
      <c r="L66" s="17"/>
      <c r="M66" s="17"/>
      <c r="N66" s="17"/>
      <c r="O66" s="17"/>
      <c r="P66" s="18"/>
      <c r="Q66" s="6"/>
      <c r="R66" s="6"/>
      <c r="S66" s="6"/>
      <c r="T66" s="6"/>
      <c r="U66" s="6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9"/>
      <c r="AU66" s="89"/>
    </row>
    <row r="67" spans="1:48" ht="18.75" customHeight="1" x14ac:dyDescent="0.4">
      <c r="A67" s="204"/>
      <c r="B67" s="223" t="s">
        <v>269</v>
      </c>
      <c r="C67" s="223"/>
      <c r="D67" s="223"/>
      <c r="E67" s="223"/>
      <c r="F67" s="223"/>
      <c r="G67" s="223"/>
      <c r="H67" s="223"/>
      <c r="I67" s="224"/>
      <c r="J67" s="224"/>
      <c r="K67" s="224"/>
      <c r="L67" s="224"/>
      <c r="M67" s="224"/>
      <c r="N67" s="224"/>
      <c r="O67" s="224"/>
      <c r="P67" s="224"/>
      <c r="Q67" s="224"/>
      <c r="R67" s="224"/>
      <c r="S67" s="224"/>
      <c r="T67" s="224"/>
      <c r="U67" s="224"/>
      <c r="V67" s="224"/>
      <c r="W67" s="20"/>
      <c r="X67" s="20"/>
      <c r="Y67" s="223" t="s">
        <v>76</v>
      </c>
      <c r="Z67" s="223"/>
      <c r="AA67" s="223"/>
      <c r="AB67" s="223"/>
      <c r="AC67" s="223"/>
      <c r="AD67" s="223"/>
      <c r="AE67" s="224"/>
      <c r="AF67" s="224"/>
      <c r="AG67" s="224"/>
      <c r="AH67" s="224"/>
      <c r="AI67" s="224"/>
      <c r="AJ67" s="224"/>
      <c r="AK67" s="224"/>
      <c r="AL67" s="224"/>
      <c r="AM67" s="224"/>
      <c r="AN67" s="224"/>
      <c r="AO67" s="224"/>
      <c r="AP67" s="224"/>
      <c r="AQ67" s="224"/>
      <c r="AR67" s="224"/>
      <c r="AS67" s="224"/>
      <c r="AT67" s="19"/>
      <c r="AU67" s="89"/>
    </row>
    <row r="68" spans="1:48" ht="3.75" customHeight="1" x14ac:dyDescent="0.4">
      <c r="A68" s="204"/>
      <c r="B68" s="6"/>
      <c r="C68" s="6"/>
      <c r="D68" s="22"/>
      <c r="E68" s="22"/>
      <c r="F68" s="22"/>
      <c r="G68" s="22"/>
      <c r="H68" s="22"/>
      <c r="I68" s="22"/>
      <c r="J68" s="22"/>
      <c r="K68" s="17"/>
      <c r="L68" s="17"/>
      <c r="M68" s="17"/>
      <c r="N68" s="17"/>
      <c r="O68" s="17"/>
      <c r="P68" s="18"/>
      <c r="Q68" s="6"/>
      <c r="R68" s="6"/>
      <c r="S68" s="6"/>
      <c r="T68" s="6"/>
      <c r="U68" s="6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9"/>
      <c r="AU68" s="89"/>
    </row>
    <row r="69" spans="1:48" ht="18.75" customHeight="1" x14ac:dyDescent="0.4">
      <c r="A69" s="204"/>
      <c r="B69" s="223" t="s">
        <v>270</v>
      </c>
      <c r="C69" s="223"/>
      <c r="D69" s="223"/>
      <c r="E69" s="223"/>
      <c r="F69" s="223"/>
      <c r="G69" s="223"/>
      <c r="H69" s="223"/>
      <c r="I69" s="224"/>
      <c r="J69" s="224"/>
      <c r="K69" s="224"/>
      <c r="L69" s="224"/>
      <c r="M69" s="224"/>
      <c r="N69" s="224"/>
      <c r="O69" s="224"/>
      <c r="P69" s="40"/>
      <c r="Q69" s="77"/>
      <c r="R69" s="77"/>
      <c r="S69" s="77"/>
      <c r="T69" s="77"/>
      <c r="U69" s="77"/>
      <c r="V69" s="77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19"/>
      <c r="AU69" s="89"/>
    </row>
    <row r="70" spans="1:48" ht="4.5" customHeight="1" x14ac:dyDescent="0.4">
      <c r="A70" s="93"/>
      <c r="B70" s="98"/>
      <c r="C70" s="98"/>
      <c r="D70" s="98"/>
      <c r="E70" s="98"/>
      <c r="F70" s="98"/>
      <c r="G70" s="98"/>
      <c r="H70" s="98"/>
      <c r="I70" s="98"/>
      <c r="J70" s="98"/>
      <c r="K70" s="98"/>
      <c r="L70" s="98"/>
      <c r="M70" s="98"/>
      <c r="N70" s="98"/>
      <c r="O70" s="98"/>
      <c r="P70" s="98"/>
      <c r="Q70" s="98"/>
      <c r="R70" s="98"/>
      <c r="S70" s="98"/>
      <c r="T70" s="98"/>
      <c r="U70" s="98"/>
      <c r="V70" s="98"/>
      <c r="W70" s="98"/>
      <c r="X70" s="98"/>
      <c r="Y70" s="98"/>
      <c r="Z70" s="98"/>
      <c r="AA70" s="98"/>
      <c r="AB70" s="98"/>
      <c r="AC70" s="98"/>
      <c r="AD70" s="98"/>
      <c r="AE70" s="98"/>
      <c r="AF70" s="98"/>
      <c r="AG70" s="98"/>
      <c r="AH70" s="98"/>
      <c r="AI70" s="98"/>
      <c r="AJ70" s="98"/>
      <c r="AK70" s="98"/>
      <c r="AL70" s="98"/>
      <c r="AM70" s="98"/>
      <c r="AN70" s="98"/>
      <c r="AO70" s="98"/>
      <c r="AP70" s="98"/>
      <c r="AQ70" s="98"/>
      <c r="AR70" s="98"/>
      <c r="AS70" s="98"/>
      <c r="AT70" s="208"/>
      <c r="AU70" s="89"/>
    </row>
    <row r="74" spans="1:48" ht="3.75" customHeight="1" x14ac:dyDescent="0.4">
      <c r="A74" s="89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0"/>
      <c r="Z74" s="20"/>
      <c r="AA74" s="20"/>
      <c r="AB74" s="20"/>
      <c r="AC74" s="20"/>
      <c r="AD74" s="20"/>
      <c r="AE74" s="26"/>
      <c r="AF74" s="25"/>
      <c r="AG74" s="25"/>
      <c r="AH74" s="25"/>
      <c r="AI74" s="25"/>
      <c r="AJ74" s="25"/>
      <c r="AK74" s="25"/>
      <c r="AL74" s="25"/>
      <c r="AM74" s="25"/>
      <c r="AN74" s="20"/>
      <c r="AO74" s="20"/>
      <c r="AP74" s="20"/>
      <c r="AQ74" s="20"/>
      <c r="AR74" s="20"/>
      <c r="AS74" s="20"/>
      <c r="AT74" s="25"/>
      <c r="AU74" s="89"/>
      <c r="AV74" s="89"/>
    </row>
    <row r="75" spans="1:48" ht="36" customHeight="1" x14ac:dyDescent="0.4">
      <c r="A75" s="89"/>
      <c r="B75" s="226"/>
      <c r="C75" s="226"/>
      <c r="D75" s="226"/>
      <c r="E75" s="226"/>
      <c r="F75" s="226"/>
      <c r="G75" s="226"/>
      <c r="H75" s="226"/>
      <c r="I75" s="226"/>
      <c r="J75" s="226"/>
      <c r="K75" s="226"/>
      <c r="L75" s="226"/>
      <c r="M75" s="226"/>
      <c r="N75" s="226"/>
      <c r="O75" s="226"/>
      <c r="P75" s="226"/>
      <c r="Q75" s="226"/>
      <c r="R75" s="226"/>
      <c r="S75" s="226"/>
      <c r="T75" s="226"/>
      <c r="U75" s="226"/>
      <c r="V75" s="226"/>
      <c r="W75" s="226"/>
      <c r="X75" s="226"/>
      <c r="Y75" s="226"/>
      <c r="Z75" s="226"/>
      <c r="AA75" s="226"/>
      <c r="AB75" s="226"/>
      <c r="AC75" s="226"/>
      <c r="AD75" s="226"/>
      <c r="AE75" s="226"/>
      <c r="AF75" s="226"/>
      <c r="AG75" s="226"/>
      <c r="AH75" s="226"/>
      <c r="AI75" s="226"/>
      <c r="AJ75" s="226"/>
      <c r="AK75" s="226"/>
      <c r="AL75" s="226"/>
      <c r="AM75" s="226"/>
      <c r="AN75" s="226"/>
      <c r="AO75" s="226"/>
      <c r="AP75" s="226"/>
      <c r="AQ75" s="226"/>
      <c r="AR75" s="226"/>
      <c r="AS75" s="226"/>
      <c r="AT75" s="89"/>
      <c r="AU75" s="89"/>
    </row>
    <row r="76" spans="1:48" ht="3.75" customHeight="1" x14ac:dyDescent="0.4">
      <c r="A76" s="89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0"/>
      <c r="Z76" s="20"/>
      <c r="AA76" s="20"/>
      <c r="AB76" s="20"/>
      <c r="AC76" s="20"/>
      <c r="AD76" s="20"/>
      <c r="AE76" s="26"/>
      <c r="AF76" s="25"/>
      <c r="AG76" s="25"/>
      <c r="AH76" s="25"/>
      <c r="AI76" s="25"/>
      <c r="AJ76" s="25"/>
      <c r="AK76" s="25"/>
      <c r="AL76" s="25"/>
      <c r="AM76" s="25"/>
      <c r="AN76" s="20"/>
      <c r="AO76" s="20"/>
      <c r="AP76" s="20"/>
      <c r="AQ76" s="20"/>
      <c r="AR76" s="20"/>
      <c r="AS76" s="20"/>
      <c r="AT76" s="25"/>
      <c r="AU76" s="89"/>
      <c r="AV76" s="89"/>
    </row>
    <row r="77" spans="1:48" ht="21.75" customHeight="1" x14ac:dyDescent="0.4">
      <c r="A77" s="89"/>
      <c r="B77" s="221"/>
      <c r="C77" s="221"/>
      <c r="D77" s="221"/>
      <c r="E77" s="221"/>
      <c r="F77" s="221"/>
      <c r="G77" s="221"/>
      <c r="H77" s="221"/>
      <c r="I77" s="221"/>
      <c r="J77" s="22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25"/>
      <c r="AI77" s="25"/>
      <c r="AJ77" s="25"/>
      <c r="AK77" s="25"/>
      <c r="AL77" s="25"/>
      <c r="AM77" s="25"/>
      <c r="AN77" s="20"/>
      <c r="AO77" s="20"/>
      <c r="AP77" s="20"/>
      <c r="AQ77" s="20"/>
      <c r="AR77" s="20"/>
      <c r="AS77" s="20"/>
      <c r="AT77" s="25"/>
      <c r="AU77" s="89"/>
      <c r="AV77" s="89"/>
    </row>
  </sheetData>
  <sheetProtection algorithmName="SHA-512" hashValue="z7v7sxvF29i/oL82bPNjK+u9VVKMMkRoVNznFy6CiDW//0pK6gZ/gM1KeppXhuQ5/cKCQ3xGvGFeaijCuVxKsA==" saltValue="NKn+nzmkVO4vI0P3kb6Lhg==" spinCount="100000" sheet="1" selectLockedCells="1"/>
  <mergeCells count="98">
    <mergeCell ref="B14:H14"/>
    <mergeCell ref="I14:V14"/>
    <mergeCell ref="Y14:AS14"/>
    <mergeCell ref="B27:AS27"/>
    <mergeCell ref="B24:I24"/>
    <mergeCell ref="J24:O24"/>
    <mergeCell ref="Q24:X24"/>
    <mergeCell ref="B26:I26"/>
    <mergeCell ref="AM26:AS26"/>
    <mergeCell ref="AF26:AL26"/>
    <mergeCell ref="Y24:AD24"/>
    <mergeCell ref="AF24:AM24"/>
    <mergeCell ref="AN24:AS24"/>
    <mergeCell ref="J26:O26"/>
    <mergeCell ref="Q26:W26"/>
    <mergeCell ref="X26:AD26"/>
    <mergeCell ref="B5:AS5"/>
    <mergeCell ref="B6:AS6"/>
    <mergeCell ref="B11:H11"/>
    <mergeCell ref="I11:AS11"/>
    <mergeCell ref="B12:AS12"/>
    <mergeCell ref="AN22:AS22"/>
    <mergeCell ref="B19:O19"/>
    <mergeCell ref="Q19:AD19"/>
    <mergeCell ref="AF19:AS19"/>
    <mergeCell ref="B20:I20"/>
    <mergeCell ref="J20:O20"/>
    <mergeCell ref="Q20:X20"/>
    <mergeCell ref="B22:I22"/>
    <mergeCell ref="J22:O22"/>
    <mergeCell ref="Q22:X22"/>
    <mergeCell ref="Y22:AD22"/>
    <mergeCell ref="AF22:AM22"/>
    <mergeCell ref="Y20:AD20"/>
    <mergeCell ref="AF20:AM20"/>
    <mergeCell ref="AN20:AS20"/>
    <mergeCell ref="B1:AS1"/>
    <mergeCell ref="AH3:AS3"/>
    <mergeCell ref="B4:E4"/>
    <mergeCell ref="F4:N4"/>
    <mergeCell ref="AH4:AK4"/>
    <mergeCell ref="AL4:AS4"/>
    <mergeCell ref="B40:H40"/>
    <mergeCell ref="I40:AS40"/>
    <mergeCell ref="B32:H32"/>
    <mergeCell ref="I32:AS32"/>
    <mergeCell ref="B34:H34"/>
    <mergeCell ref="I34:O34"/>
    <mergeCell ref="Q34:U34"/>
    <mergeCell ref="V34:AS34"/>
    <mergeCell ref="B36:H36"/>
    <mergeCell ref="I36:AS36"/>
    <mergeCell ref="B38:H38"/>
    <mergeCell ref="I38:O38"/>
    <mergeCell ref="Q38:AS38"/>
    <mergeCell ref="B42:H42"/>
    <mergeCell ref="I42:AS42"/>
    <mergeCell ref="B44:H44"/>
    <mergeCell ref="I44:V44"/>
    <mergeCell ref="X44:AC44"/>
    <mergeCell ref="AD44:AS44"/>
    <mergeCell ref="AE63:AS63"/>
    <mergeCell ref="AK51:AS51"/>
    <mergeCell ref="B46:H46"/>
    <mergeCell ref="I46:AS46"/>
    <mergeCell ref="B48:E48"/>
    <mergeCell ref="B49:H49"/>
    <mergeCell ref="I49:AS49"/>
    <mergeCell ref="B51:H51"/>
    <mergeCell ref="I51:O51"/>
    <mergeCell ref="Q51:V51"/>
    <mergeCell ref="W51:AD51"/>
    <mergeCell ref="AF51:AJ51"/>
    <mergeCell ref="AE61:AS61"/>
    <mergeCell ref="B53:H53"/>
    <mergeCell ref="I53:AS53"/>
    <mergeCell ref="B55:H55"/>
    <mergeCell ref="I55:AM55"/>
    <mergeCell ref="AP55:AS55"/>
    <mergeCell ref="B57:H57"/>
    <mergeCell ref="I57:O57"/>
    <mergeCell ref="Q57:AD57"/>
    <mergeCell ref="B77:J77"/>
    <mergeCell ref="B59:H59"/>
    <mergeCell ref="B61:H61"/>
    <mergeCell ref="I61:V61"/>
    <mergeCell ref="Y61:AD61"/>
    <mergeCell ref="Y63:AD63"/>
    <mergeCell ref="B75:AS75"/>
    <mergeCell ref="AE67:AS67"/>
    <mergeCell ref="B69:H69"/>
    <mergeCell ref="I69:O69"/>
    <mergeCell ref="B63:H63"/>
    <mergeCell ref="I63:O63"/>
    <mergeCell ref="B65:H65"/>
    <mergeCell ref="B67:H67"/>
    <mergeCell ref="I67:V67"/>
    <mergeCell ref="Y67:AD67"/>
  </mergeCells>
  <conditionalFormatting sqref="I34:O34">
    <cfRule type="containsBlanks" dxfId="236" priority="12">
      <formula>LEN(TRIM(I34))=0</formula>
    </cfRule>
  </conditionalFormatting>
  <conditionalFormatting sqref="I38:O38 I40">
    <cfRule type="containsBlanks" dxfId="235" priority="14">
      <formula>LEN(TRIM(I38))=0</formula>
    </cfRule>
  </conditionalFormatting>
  <conditionalFormatting sqref="I51:O51">
    <cfRule type="containsBlanks" dxfId="234" priority="20">
      <formula>LEN(TRIM(I51))=0</formula>
    </cfRule>
  </conditionalFormatting>
  <conditionalFormatting sqref="I57:O57">
    <cfRule type="containsBlanks" dxfId="233" priority="23">
      <formula>LEN(TRIM(I57))=0</formula>
    </cfRule>
  </conditionalFormatting>
  <conditionalFormatting sqref="I63:O63">
    <cfRule type="containsBlanks" dxfId="232" priority="25">
      <formula>LEN(TRIM(I63))=0</formula>
    </cfRule>
  </conditionalFormatting>
  <conditionalFormatting sqref="I69:O69">
    <cfRule type="containsBlanks" dxfId="231" priority="26">
      <formula>LEN(TRIM(I69))=0</formula>
    </cfRule>
  </conditionalFormatting>
  <conditionalFormatting sqref="I14:V14">
    <cfRule type="containsBlanks" dxfId="230" priority="9">
      <formula>LEN(TRIM(I14))=0</formula>
    </cfRule>
  </conditionalFormatting>
  <conditionalFormatting sqref="I44:V44">
    <cfRule type="containsBlanks" dxfId="229" priority="16">
      <formula>LEN(TRIM(I44))=0</formula>
    </cfRule>
  </conditionalFormatting>
  <conditionalFormatting sqref="I61:V61">
    <cfRule type="containsBlanks" dxfId="228" priority="24">
      <formula>LEN(TRIM(I61))=0</formula>
    </cfRule>
  </conditionalFormatting>
  <conditionalFormatting sqref="I67:V67">
    <cfRule type="containsBlanks" dxfId="227" priority="40">
      <formula>LEN(TRIM(I67))=0</formula>
    </cfRule>
  </conditionalFormatting>
  <conditionalFormatting sqref="I55:AM55">
    <cfRule type="containsBlanks" dxfId="226" priority="22">
      <formula>LEN(TRIM(I55))=0</formula>
    </cfRule>
  </conditionalFormatting>
  <conditionalFormatting sqref="I11:AS11">
    <cfRule type="containsBlanks" dxfId="225" priority="10">
      <formula>LEN(TRIM(I11))=0</formula>
    </cfRule>
  </conditionalFormatting>
  <conditionalFormatting sqref="I32:AS32">
    <cfRule type="containsBlanks" dxfId="224" priority="11">
      <formula>LEN(TRIM(I32))=0</formula>
    </cfRule>
  </conditionalFormatting>
  <conditionalFormatting sqref="I36:AS36">
    <cfRule type="containsBlanks" dxfId="223" priority="13">
      <formula>LEN(TRIM(I36))=0</formula>
    </cfRule>
  </conditionalFormatting>
  <conditionalFormatting sqref="I42:AS42">
    <cfRule type="containsBlanks" dxfId="222" priority="15">
      <formula>LEN(TRIM(I42))=0</formula>
    </cfRule>
  </conditionalFormatting>
  <conditionalFormatting sqref="I46:AS46">
    <cfRule type="containsBlanks" dxfId="221" priority="17">
      <formula>LEN(TRIM(I46))=0</formula>
    </cfRule>
  </conditionalFormatting>
  <conditionalFormatting sqref="I49:AS49">
    <cfRule type="containsBlanks" dxfId="220" priority="19">
      <formula>LEN(TRIM(I49))=0</formula>
    </cfRule>
  </conditionalFormatting>
  <conditionalFormatting sqref="I53:AS53">
    <cfRule type="containsBlanks" dxfId="219" priority="21">
      <formula>LEN(TRIM(I53))=0</formula>
    </cfRule>
  </conditionalFormatting>
  <conditionalFormatting sqref="Q38">
    <cfRule type="containsBlanks" dxfId="218" priority="36">
      <formula>LEN(TRIM(Q38))=0</formula>
    </cfRule>
  </conditionalFormatting>
  <conditionalFormatting sqref="Q57">
    <cfRule type="containsBlanks" dxfId="217" priority="33">
      <formula>LEN(TRIM(Q57))=0</formula>
    </cfRule>
  </conditionalFormatting>
  <conditionalFormatting sqref="V34:AS34">
    <cfRule type="containsBlanks" dxfId="216" priority="37">
      <formula>LEN(TRIM(V34))=0</formula>
    </cfRule>
  </conditionalFormatting>
  <conditionalFormatting sqref="W51:AD51">
    <cfRule type="containsBlanks" dxfId="215" priority="35">
      <formula>LEN(TRIM(W51))=0</formula>
    </cfRule>
  </conditionalFormatting>
  <conditionalFormatting sqref="AD44:AS44">
    <cfRule type="containsBlanks" dxfId="214" priority="2">
      <formula>LEN(TRIM(AD44))=0</formula>
    </cfRule>
  </conditionalFormatting>
  <conditionalFormatting sqref="AE63">
    <cfRule type="containsBlanks" dxfId="213" priority="31">
      <formula>LEN(TRIM(AE63))=0</formula>
    </cfRule>
  </conditionalFormatting>
  <conditionalFormatting sqref="AE61:AS61">
    <cfRule type="containsBlanks" dxfId="212" priority="32">
      <formula>LEN(TRIM(AE61))=0</formula>
    </cfRule>
  </conditionalFormatting>
  <conditionalFormatting sqref="AE67:AS67">
    <cfRule type="containsBlanks" dxfId="211" priority="30">
      <formula>LEN(TRIM(AE67))=0</formula>
    </cfRule>
  </conditionalFormatting>
  <conditionalFormatting sqref="AK51:AS51">
    <cfRule type="containsBlanks" dxfId="210" priority="34">
      <formula>LEN(TRIM(AK51))=0</formula>
    </cfRule>
  </conditionalFormatting>
  <conditionalFormatting sqref="AL4:AS4">
    <cfRule type="containsBlanks" dxfId="209" priority="38">
      <formula>LEN(TRIM(AL4))=0</formula>
    </cfRule>
  </conditionalFormatting>
  <conditionalFormatting sqref="AM26:AS26">
    <cfRule type="containsBlanks" dxfId="208" priority="3">
      <formula>LEN(TRIM(AM26))=0</formula>
    </cfRule>
  </conditionalFormatting>
  <conditionalFormatting sqref="AN45">
    <cfRule type="cellIs" dxfId="207" priority="1" operator="greaterThan">
      <formula>0.8</formula>
    </cfRule>
  </conditionalFormatting>
  <conditionalFormatting sqref="AN47">
    <cfRule type="cellIs" dxfId="206" priority="5" operator="greaterThan">
      <formula>0.8</formula>
    </cfRule>
  </conditionalFormatting>
  <conditionalFormatting sqref="AN74 AN76:AN77">
    <cfRule type="cellIs" dxfId="205" priority="4" operator="greaterThan">
      <formula>0.8</formula>
    </cfRule>
  </conditionalFormatting>
  <conditionalFormatting sqref="AP55:AS55">
    <cfRule type="containsBlanks" dxfId="204" priority="39">
      <formula>LEN(TRIM(AP55))=0</formula>
    </cfRule>
  </conditionalFormatting>
  <dataValidations count="3">
    <dataValidation type="list" allowBlank="1" showInputMessage="1" showErrorMessage="1" sqref="AK51:AS51" xr:uid="{AFBCAF83-8C3C-437F-9F6B-5AC289F780BF}">
      <formula1>INDIRECT($W$51)</formula1>
    </dataValidation>
    <dataValidation type="list" allowBlank="1" showInputMessage="1" showErrorMessage="1" sqref="I53:AS53" xr:uid="{485FEA13-6D8C-4A12-9641-7AE1262677B8}">
      <formula1>INDIRECT($AK$51)</formula1>
    </dataValidation>
    <dataValidation type="textLength" operator="lessThan" allowBlank="1" showInputMessage="1" showErrorMessage="1" sqref="I11:AS11" xr:uid="{D49E6A02-B511-451A-AFD1-FF257BB2E33E}">
      <formula1>100</formula1>
    </dataValidation>
  </dataValidations>
  <printOptions horizontalCentered="1"/>
  <pageMargins left="0.94488188976377963" right="0.70866141732283472" top="1.4173228346456694" bottom="0.74803149606299213" header="0.31496062992125984" footer="0.39370078740157483"/>
  <pageSetup paperSize="9" scale="70" orientation="portrait" r:id="rId1"/>
  <headerFooter>
    <oddHeader>&amp;L&amp;G&amp;C&amp;"Segoe UI,Normal"&amp;8
&amp;5
&amp;16&amp;K1B2A57Fundo de Reabilitação e Conservação Patrimonial&amp;6&amp;K1B2A57
&amp;16&amp;K01+025Formulário de Instrução da Candidatura&amp;R&amp;G</oddHeader>
    <oddFooter>&amp;R&amp;"Segoe UI,Negrito"&amp;8&amp;P&amp;"Segoe UI,Normal" | &amp;N</oddFooter>
  </headerFooter>
  <rowBreaks count="1" manualBreakCount="1">
    <brk id="74" max="45" man="1"/>
  </rowBreaks>
  <legacyDrawingHF r:id="rId2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0D604940-4A3E-403C-8248-36A52603DAF6}">
          <x14:formula1>
            <xm:f>territorio!$B$1:$B$3092</xm:f>
          </x14:formula1>
          <xm:sqref>W51:AD51</xm:sqref>
        </x14:dataValidation>
        <x14:dataValidation type="list" allowBlank="1" showInputMessage="1" showErrorMessage="1" xr:uid="{D013D343-13E1-41D6-BDE5-94444189AA26}">
          <x14:formula1>
            <xm:f>suporte!$B$5:$B$6</xm:f>
          </x14:formula1>
          <xm:sqref>AL4:AS4</xm:sqref>
        </x14:dataValidation>
        <x14:dataValidation type="list" allowBlank="1" showInputMessage="1" showErrorMessage="1" xr:uid="{DCFBDB9C-27EB-4E1D-B4E0-30C7AA38E51B}">
          <x14:formula1>
            <xm:f>suporte!$B$1:$B$3</xm:f>
          </x14:formula1>
          <xm:sqref>I14:V14</xm:sqref>
        </x14:dataValidation>
        <x14:dataValidation type="list" allowBlank="1" showInputMessage="1" showErrorMessage="1" xr:uid="{CB7FC543-3FAF-479E-A9CD-82561FAB5593}">
          <x14:formula1>
            <xm:f>suporte!$A$25:$A$26</xm:f>
          </x14:formula1>
          <xm:sqref>AM26:AS26</xm:sqref>
        </x14:dataValidation>
        <x14:dataValidation type="list" allowBlank="1" showInputMessage="1" showErrorMessage="1" xr:uid="{C1FAF131-852F-4978-90A5-9318259B5F76}">
          <x14:formula1>
            <xm:f>suporte!$C$12:$C$14</xm:f>
          </x14:formula1>
          <xm:sqref>V34:AS34</xm:sqref>
        </x14:dataValidation>
        <x14:dataValidation type="list" allowBlank="1" showInputMessage="1" showErrorMessage="1" xr:uid="{ABA59F74-B3C3-4A18-81BD-4A2A6D4815AF}">
          <x14:formula1>
            <xm:f>suporte!$D$1:$D$15</xm:f>
          </x14:formula1>
          <xm:sqref>I46:AS46</xm:sqref>
        </x14:dataValidation>
        <x14:dataValidation type="list" allowBlank="1" showInputMessage="1" showErrorMessage="1" xr:uid="{F5DC7EB3-F745-47DE-BB6B-9EF9967B73E5}">
          <x14:formula1>
            <xm:f>suporte!$C$16:$C$18</xm:f>
          </x14:formula1>
          <xm:sqref>AE61:AS61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0E7B2-BFEC-4581-9203-B2B07E2557D3}">
  <dimension ref="A1:AX78"/>
  <sheetViews>
    <sheetView showGridLines="0" zoomScaleNormal="100" workbookViewId="0">
      <selection activeCell="I8" sqref="I8:O8"/>
    </sheetView>
  </sheetViews>
  <sheetFormatPr defaultColWidth="8" defaultRowHeight="16.2" x14ac:dyDescent="0.4"/>
  <cols>
    <col min="1" max="1" width="1.08984375" style="78" customWidth="1"/>
    <col min="2" max="45" width="2.1796875" style="78" customWidth="1"/>
    <col min="46" max="46" width="1.08984375" style="78" customWidth="1"/>
    <col min="47" max="47" width="8" style="78"/>
    <col min="48" max="48" width="10.08984375" style="78" bestFit="1" customWidth="1"/>
    <col min="49" max="49" width="11.36328125" style="78" bestFit="1" customWidth="1"/>
    <col min="50" max="50" width="10.08984375" style="78" bestFit="1" customWidth="1"/>
    <col min="51" max="16384" width="8" style="78"/>
  </cols>
  <sheetData>
    <row r="1" spans="1:46" ht="37.5" customHeight="1" x14ac:dyDescent="0.4">
      <c r="A1" s="89"/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226"/>
      <c r="O1" s="226"/>
      <c r="P1" s="226"/>
      <c r="Q1" s="226"/>
      <c r="R1" s="226"/>
      <c r="S1" s="226"/>
      <c r="T1" s="226"/>
      <c r="U1" s="226"/>
      <c r="V1" s="226"/>
      <c r="W1" s="226"/>
      <c r="X1" s="226"/>
      <c r="Y1" s="226"/>
      <c r="Z1" s="226"/>
      <c r="AA1" s="226"/>
      <c r="AB1" s="226"/>
      <c r="AC1" s="226"/>
      <c r="AD1" s="226"/>
      <c r="AE1" s="226"/>
      <c r="AF1" s="226"/>
      <c r="AG1" s="226"/>
      <c r="AH1" s="226"/>
      <c r="AI1" s="226"/>
      <c r="AJ1" s="226"/>
      <c r="AK1" s="226"/>
      <c r="AL1" s="226"/>
      <c r="AM1" s="226"/>
      <c r="AN1" s="226"/>
      <c r="AO1" s="226"/>
      <c r="AP1" s="226"/>
      <c r="AQ1" s="226"/>
      <c r="AR1" s="226"/>
      <c r="AS1" s="226"/>
      <c r="AT1" s="89"/>
    </row>
    <row r="2" spans="1:46" ht="11.25" customHeight="1" x14ac:dyDescent="0.4">
      <c r="A2" s="89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89"/>
    </row>
    <row r="3" spans="1:46" ht="15" customHeight="1" x14ac:dyDescent="0.4">
      <c r="A3" s="89"/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89"/>
      <c r="AB3" s="89"/>
      <c r="AC3" s="89"/>
      <c r="AD3" s="89"/>
      <c r="AE3" s="89"/>
      <c r="AF3" s="89"/>
      <c r="AG3" s="89"/>
      <c r="AH3" s="346" t="s">
        <v>64</v>
      </c>
      <c r="AI3" s="346"/>
      <c r="AJ3" s="346"/>
      <c r="AK3" s="346"/>
      <c r="AL3" s="346"/>
      <c r="AM3" s="346"/>
      <c r="AN3" s="346"/>
      <c r="AO3" s="346"/>
      <c r="AP3" s="346"/>
      <c r="AQ3" s="346"/>
      <c r="AR3" s="346"/>
      <c r="AS3" s="346"/>
      <c r="AT3" s="89"/>
    </row>
    <row r="4" spans="1:46" ht="71.25" customHeight="1" x14ac:dyDescent="0.4">
      <c r="A4" s="89"/>
      <c r="B4" s="246" t="s">
        <v>3562</v>
      </c>
      <c r="C4" s="246"/>
      <c r="D4" s="246"/>
      <c r="E4" s="246"/>
      <c r="F4" s="246"/>
      <c r="G4" s="246"/>
      <c r="H4" s="246"/>
      <c r="I4" s="246"/>
      <c r="J4" s="246"/>
      <c r="K4" s="246"/>
      <c r="L4" s="246"/>
      <c r="M4" s="246"/>
      <c r="N4" s="246"/>
      <c r="O4" s="246"/>
      <c r="P4" s="246"/>
      <c r="Q4" s="246"/>
      <c r="R4" s="246"/>
      <c r="S4" s="246"/>
      <c r="T4" s="246"/>
      <c r="U4" s="246"/>
      <c r="V4" s="246"/>
      <c r="W4" s="246"/>
      <c r="X4" s="246"/>
      <c r="Y4" s="246"/>
      <c r="Z4" s="246"/>
      <c r="AA4" s="246"/>
      <c r="AB4" s="246"/>
      <c r="AC4" s="246"/>
      <c r="AD4" s="246"/>
      <c r="AE4" s="246"/>
      <c r="AF4" s="246"/>
      <c r="AG4" s="246"/>
      <c r="AH4" s="246"/>
      <c r="AI4" s="246"/>
      <c r="AJ4" s="246"/>
      <c r="AK4" s="246"/>
      <c r="AL4" s="246"/>
      <c r="AM4" s="246"/>
      <c r="AN4" s="246"/>
      <c r="AO4" s="246"/>
      <c r="AP4" s="246"/>
      <c r="AQ4" s="246"/>
      <c r="AR4" s="246"/>
      <c r="AS4" s="246"/>
      <c r="AT4" s="31"/>
    </row>
    <row r="5" spans="1:46" ht="3.75" customHeight="1" x14ac:dyDescent="0.4">
      <c r="A5" s="89"/>
      <c r="B5" s="6"/>
      <c r="C5" s="6"/>
      <c r="D5" s="6"/>
      <c r="E5" s="6"/>
      <c r="F5" s="6"/>
      <c r="G5" s="6"/>
      <c r="H5" s="6"/>
      <c r="I5" s="6"/>
      <c r="J5" s="6"/>
      <c r="K5" s="17"/>
      <c r="L5" s="17"/>
      <c r="M5" s="17"/>
      <c r="N5" s="17"/>
      <c r="O5" s="17"/>
      <c r="P5" s="18"/>
      <c r="Q5" s="6"/>
      <c r="R5" s="6"/>
      <c r="S5" s="6"/>
      <c r="T5" s="6"/>
      <c r="U5" s="6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60"/>
    </row>
    <row r="6" spans="1:46" ht="30" customHeight="1" x14ac:dyDescent="0.55000000000000004">
      <c r="A6" s="95"/>
      <c r="B6" s="173" t="s">
        <v>31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0"/>
    </row>
    <row r="7" spans="1:46" ht="6" customHeight="1" x14ac:dyDescent="0.4">
      <c r="A7" s="20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3"/>
    </row>
    <row r="8" spans="1:46" ht="18.75" customHeight="1" x14ac:dyDescent="0.4">
      <c r="A8" s="203"/>
      <c r="B8" s="223" t="s">
        <v>105</v>
      </c>
      <c r="C8" s="223"/>
      <c r="D8" s="223"/>
      <c r="E8" s="223"/>
      <c r="F8" s="223"/>
      <c r="G8" s="223"/>
      <c r="H8" s="223"/>
      <c r="I8" s="224"/>
      <c r="J8" s="224"/>
      <c r="K8" s="224"/>
      <c r="L8" s="224"/>
      <c r="M8" s="224"/>
      <c r="N8" s="224"/>
      <c r="O8" s="224"/>
      <c r="P8" s="20"/>
      <c r="Q8" s="324" t="str">
        <f>IF(I8=suporte!A22,suporte!B22,"")</f>
        <v/>
      </c>
      <c r="R8" s="324"/>
      <c r="S8" s="324"/>
      <c r="T8" s="324"/>
      <c r="U8" s="324"/>
      <c r="V8" s="324"/>
      <c r="W8" s="324"/>
      <c r="X8" s="347"/>
      <c r="Y8" s="347"/>
      <c r="Z8" s="347"/>
      <c r="AA8" s="347"/>
      <c r="AB8" s="347"/>
      <c r="AC8" s="347"/>
      <c r="AD8" s="347"/>
      <c r="AE8" s="347"/>
      <c r="AF8" s="347"/>
      <c r="AG8" s="347"/>
      <c r="AH8" s="347"/>
      <c r="AI8" s="347"/>
      <c r="AJ8" s="347"/>
      <c r="AK8" s="347"/>
      <c r="AL8" s="347"/>
      <c r="AM8" s="347"/>
      <c r="AN8" s="347"/>
      <c r="AO8" s="347"/>
      <c r="AP8" s="347"/>
      <c r="AQ8" s="347"/>
      <c r="AR8" s="347"/>
      <c r="AS8" s="347"/>
      <c r="AT8" s="21"/>
    </row>
    <row r="9" spans="1:46" ht="3.75" customHeight="1" x14ac:dyDescent="0.4">
      <c r="A9" s="204"/>
      <c r="B9" s="6"/>
      <c r="C9" s="6"/>
      <c r="D9" s="6"/>
      <c r="E9" s="6"/>
      <c r="F9" s="6"/>
      <c r="G9" s="6"/>
      <c r="H9" s="6"/>
      <c r="I9" s="22"/>
      <c r="J9" s="22"/>
      <c r="K9" s="23"/>
      <c r="L9" s="23"/>
      <c r="M9" s="23"/>
      <c r="N9" s="23"/>
      <c r="O9" s="23"/>
      <c r="P9" s="18"/>
      <c r="Q9" s="6"/>
      <c r="R9" s="6"/>
      <c r="S9" s="6"/>
      <c r="T9" s="6"/>
      <c r="U9" s="6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9"/>
    </row>
    <row r="10" spans="1:46" ht="18.75" customHeight="1" x14ac:dyDescent="0.4">
      <c r="A10" s="203"/>
      <c r="B10" s="223" t="s">
        <v>272</v>
      </c>
      <c r="C10" s="223"/>
      <c r="D10" s="223"/>
      <c r="E10" s="223"/>
      <c r="F10" s="223"/>
      <c r="G10" s="223"/>
      <c r="H10" s="223"/>
      <c r="I10" s="224"/>
      <c r="J10" s="224"/>
      <c r="K10" s="224"/>
      <c r="L10" s="224"/>
      <c r="M10" s="224"/>
      <c r="N10" s="224"/>
      <c r="O10" s="224"/>
      <c r="P10" s="20"/>
      <c r="Q10" s="223" t="s">
        <v>108</v>
      </c>
      <c r="R10" s="223"/>
      <c r="S10" s="223"/>
      <c r="T10" s="223"/>
      <c r="U10" s="223"/>
      <c r="V10" s="223"/>
      <c r="W10" s="223"/>
      <c r="X10" s="224"/>
      <c r="Y10" s="224"/>
      <c r="Z10" s="224"/>
      <c r="AA10" s="224"/>
      <c r="AB10" s="224"/>
      <c r="AC10" s="224"/>
      <c r="AD10" s="224"/>
      <c r="AE10" s="26"/>
      <c r="AF10" s="223" t="s">
        <v>274</v>
      </c>
      <c r="AG10" s="223"/>
      <c r="AH10" s="223"/>
      <c r="AI10" s="223"/>
      <c r="AJ10" s="223"/>
      <c r="AK10" s="223"/>
      <c r="AL10" s="223"/>
      <c r="AM10" s="224"/>
      <c r="AN10" s="224"/>
      <c r="AO10" s="224"/>
      <c r="AP10" s="224"/>
      <c r="AQ10" s="224"/>
      <c r="AR10" s="224"/>
      <c r="AS10" s="224"/>
      <c r="AT10" s="21"/>
    </row>
    <row r="11" spans="1:46" ht="3.75" customHeight="1" x14ac:dyDescent="0.4">
      <c r="A11" s="204"/>
      <c r="B11" s="6"/>
      <c r="C11" s="6"/>
      <c r="D11" s="6"/>
      <c r="E11" s="6"/>
      <c r="F11" s="6"/>
      <c r="G11" s="6"/>
      <c r="H11" s="6"/>
      <c r="I11" s="22"/>
      <c r="J11" s="22"/>
      <c r="K11" s="23"/>
      <c r="L11" s="23"/>
      <c r="M11" s="23"/>
      <c r="N11" s="23"/>
      <c r="O11" s="23"/>
      <c r="P11" s="18"/>
      <c r="Q11" s="6"/>
      <c r="R11" s="6"/>
      <c r="S11" s="6"/>
      <c r="T11" s="6"/>
      <c r="U11" s="6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9"/>
    </row>
    <row r="12" spans="1:46" ht="18.75" customHeight="1" x14ac:dyDescent="0.4">
      <c r="A12" s="203"/>
      <c r="B12" s="223" t="s">
        <v>110</v>
      </c>
      <c r="C12" s="223"/>
      <c r="D12" s="223"/>
      <c r="E12" s="223"/>
      <c r="F12" s="223"/>
      <c r="G12" s="223"/>
      <c r="H12" s="223"/>
      <c r="I12" s="224"/>
      <c r="J12" s="224"/>
      <c r="K12" s="224"/>
      <c r="L12" s="224"/>
      <c r="M12" s="224"/>
      <c r="N12" s="224"/>
      <c r="O12" s="224"/>
      <c r="P12" s="20"/>
      <c r="Q12" s="223" t="s">
        <v>111</v>
      </c>
      <c r="R12" s="223"/>
      <c r="S12" s="223"/>
      <c r="T12" s="223"/>
      <c r="U12" s="223"/>
      <c r="V12" s="223"/>
      <c r="W12" s="223"/>
      <c r="X12" s="224"/>
      <c r="Y12" s="224"/>
      <c r="Z12" s="224"/>
      <c r="AA12" s="224"/>
      <c r="AB12" s="224"/>
      <c r="AC12" s="224"/>
      <c r="AD12" s="224"/>
      <c r="AE12" s="26"/>
      <c r="AF12" s="223" t="s">
        <v>112</v>
      </c>
      <c r="AG12" s="223"/>
      <c r="AH12" s="223"/>
      <c r="AI12" s="223"/>
      <c r="AJ12" s="223"/>
      <c r="AK12" s="223"/>
      <c r="AL12" s="223"/>
      <c r="AM12" s="224"/>
      <c r="AN12" s="224"/>
      <c r="AO12" s="224"/>
      <c r="AP12" s="224"/>
      <c r="AQ12" s="224"/>
      <c r="AR12" s="224"/>
      <c r="AS12" s="224"/>
      <c r="AT12" s="21"/>
    </row>
    <row r="13" spans="1:46" ht="3.75" customHeight="1" x14ac:dyDescent="0.4">
      <c r="A13" s="204"/>
      <c r="B13" s="6"/>
      <c r="C13" s="6"/>
      <c r="D13" s="6"/>
      <c r="E13" s="6"/>
      <c r="F13" s="6"/>
      <c r="G13" s="6"/>
      <c r="H13" s="6"/>
      <c r="I13" s="22"/>
      <c r="J13" s="22"/>
      <c r="K13" s="23"/>
      <c r="L13" s="23"/>
      <c r="M13" s="23"/>
      <c r="N13" s="23"/>
      <c r="O13" s="23"/>
      <c r="P13" s="18"/>
      <c r="Q13" s="6"/>
      <c r="R13" s="6"/>
      <c r="S13" s="6"/>
      <c r="T13" s="6"/>
      <c r="U13" s="6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9"/>
    </row>
    <row r="14" spans="1:46" ht="18.75" customHeight="1" x14ac:dyDescent="0.4">
      <c r="A14" s="203"/>
      <c r="B14" s="223" t="s">
        <v>113</v>
      </c>
      <c r="C14" s="223"/>
      <c r="D14" s="223"/>
      <c r="E14" s="223"/>
      <c r="F14" s="223"/>
      <c r="G14" s="223"/>
      <c r="H14" s="223"/>
      <c r="I14" s="224"/>
      <c r="J14" s="224"/>
      <c r="K14" s="224"/>
      <c r="L14" s="224"/>
      <c r="M14" s="224"/>
      <c r="N14" s="224"/>
      <c r="O14" s="224"/>
      <c r="P14" s="20"/>
      <c r="Q14" s="223" t="s">
        <v>276</v>
      </c>
      <c r="R14" s="223"/>
      <c r="S14" s="223"/>
      <c r="T14" s="223"/>
      <c r="U14" s="223"/>
      <c r="V14" s="223"/>
      <c r="W14" s="223"/>
      <c r="X14" s="224"/>
      <c r="Y14" s="224"/>
      <c r="Z14" s="224"/>
      <c r="AA14" s="224"/>
      <c r="AB14" s="224"/>
      <c r="AC14" s="224"/>
      <c r="AD14" s="224"/>
      <c r="AE14" s="26"/>
      <c r="AF14" s="223" t="s">
        <v>277</v>
      </c>
      <c r="AG14" s="223"/>
      <c r="AH14" s="223"/>
      <c r="AI14" s="223"/>
      <c r="AJ14" s="223"/>
      <c r="AK14" s="223"/>
      <c r="AL14" s="223"/>
      <c r="AM14" s="224"/>
      <c r="AN14" s="224"/>
      <c r="AO14" s="224"/>
      <c r="AP14" s="224"/>
      <c r="AQ14" s="224"/>
      <c r="AR14" s="224"/>
      <c r="AS14" s="224"/>
      <c r="AT14" s="21"/>
    </row>
    <row r="15" spans="1:46" ht="3.75" customHeight="1" x14ac:dyDescent="0.4">
      <c r="A15" s="204"/>
      <c r="B15" s="6"/>
      <c r="C15" s="6"/>
      <c r="D15" s="6"/>
      <c r="E15" s="6"/>
      <c r="F15" s="6"/>
      <c r="G15" s="6"/>
      <c r="H15" s="6"/>
      <c r="I15" s="22"/>
      <c r="J15" s="22"/>
      <c r="K15" s="23"/>
      <c r="L15" s="23"/>
      <c r="M15" s="23"/>
      <c r="N15" s="23"/>
      <c r="O15" s="23"/>
      <c r="P15" s="18"/>
      <c r="Q15" s="6"/>
      <c r="R15" s="6"/>
      <c r="S15" s="6"/>
      <c r="T15" s="6"/>
      <c r="U15" s="6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9"/>
    </row>
    <row r="16" spans="1:46" ht="28.5" customHeight="1" x14ac:dyDescent="0.4">
      <c r="A16" s="203"/>
      <c r="B16" s="246" t="s">
        <v>3563</v>
      </c>
      <c r="C16" s="246"/>
      <c r="D16" s="246"/>
      <c r="E16" s="246"/>
      <c r="F16" s="246"/>
      <c r="G16" s="246"/>
      <c r="H16" s="246"/>
      <c r="I16" s="246"/>
      <c r="J16" s="246"/>
      <c r="K16" s="246"/>
      <c r="L16" s="246"/>
      <c r="M16" s="246"/>
      <c r="N16" s="246"/>
      <c r="O16" s="246"/>
      <c r="P16" s="246"/>
      <c r="Q16" s="246"/>
      <c r="R16" s="246"/>
      <c r="S16" s="246"/>
      <c r="T16" s="246"/>
      <c r="U16" s="246"/>
      <c r="V16" s="246"/>
      <c r="W16" s="246"/>
      <c r="X16" s="246"/>
      <c r="Y16" s="246"/>
      <c r="Z16" s="246"/>
      <c r="AA16" s="246"/>
      <c r="AB16" s="246"/>
      <c r="AC16" s="246"/>
      <c r="AD16" s="246"/>
      <c r="AE16" s="246"/>
      <c r="AF16" s="246"/>
      <c r="AG16" s="246"/>
      <c r="AH16" s="246"/>
      <c r="AI16" s="246"/>
      <c r="AJ16" s="246"/>
      <c r="AK16" s="246"/>
      <c r="AL16" s="246"/>
      <c r="AM16" s="246"/>
      <c r="AN16" s="246"/>
      <c r="AO16" s="246"/>
      <c r="AP16" s="246"/>
      <c r="AQ16" s="246"/>
      <c r="AR16" s="246"/>
      <c r="AS16" s="246"/>
      <c r="AT16" s="21"/>
    </row>
    <row r="17" spans="1:49" ht="14.25" customHeight="1" x14ac:dyDescent="0.4">
      <c r="A17" s="203"/>
      <c r="B17" s="246" t="s">
        <v>278</v>
      </c>
      <c r="C17" s="246"/>
      <c r="D17" s="246"/>
      <c r="E17" s="246"/>
      <c r="F17" s="246"/>
      <c r="G17" s="246"/>
      <c r="H17" s="246"/>
      <c r="I17" s="246"/>
      <c r="J17" s="246"/>
      <c r="K17" s="246"/>
      <c r="L17" s="246"/>
      <c r="M17" s="246"/>
      <c r="N17" s="246"/>
      <c r="O17" s="246"/>
      <c r="P17" s="246"/>
      <c r="Q17" s="246"/>
      <c r="R17" s="246"/>
      <c r="S17" s="246"/>
      <c r="T17" s="246"/>
      <c r="U17" s="246"/>
      <c r="V17" s="246"/>
      <c r="W17" s="246"/>
      <c r="X17" s="246"/>
      <c r="Y17" s="246"/>
      <c r="Z17" s="246"/>
      <c r="AA17" s="246"/>
      <c r="AB17" s="246"/>
      <c r="AC17" s="246"/>
      <c r="AD17" s="246"/>
      <c r="AE17" s="246"/>
      <c r="AF17" s="246"/>
      <c r="AG17" s="246"/>
      <c r="AH17" s="246"/>
      <c r="AI17" s="246"/>
      <c r="AJ17" s="246"/>
      <c r="AK17" s="246"/>
      <c r="AL17" s="246"/>
      <c r="AM17" s="246"/>
      <c r="AN17" s="246"/>
      <c r="AO17" s="246"/>
      <c r="AP17" s="246"/>
      <c r="AQ17" s="246"/>
      <c r="AR17" s="246"/>
      <c r="AS17" s="246"/>
      <c r="AT17" s="21"/>
      <c r="AU17" s="89"/>
      <c r="AV17" s="89"/>
      <c r="AW17" s="89"/>
    </row>
    <row r="18" spans="1:49" ht="14.25" customHeight="1" x14ac:dyDescent="0.4">
      <c r="A18" s="203"/>
      <c r="B18" s="246" t="s">
        <v>3564</v>
      </c>
      <c r="C18" s="246"/>
      <c r="D18" s="246"/>
      <c r="E18" s="246"/>
      <c r="F18" s="246"/>
      <c r="G18" s="246"/>
      <c r="H18" s="246"/>
      <c r="I18" s="246"/>
      <c r="J18" s="246"/>
      <c r="K18" s="246"/>
      <c r="L18" s="246"/>
      <c r="M18" s="246"/>
      <c r="N18" s="246"/>
      <c r="O18" s="246"/>
      <c r="P18" s="246"/>
      <c r="Q18" s="246"/>
      <c r="R18" s="246"/>
      <c r="S18" s="246"/>
      <c r="T18" s="246"/>
      <c r="U18" s="246"/>
      <c r="V18" s="246"/>
      <c r="W18" s="246"/>
      <c r="X18" s="246"/>
      <c r="Y18" s="246"/>
      <c r="Z18" s="246"/>
      <c r="AA18" s="246"/>
      <c r="AB18" s="246"/>
      <c r="AC18" s="246"/>
      <c r="AD18" s="246"/>
      <c r="AE18" s="246"/>
      <c r="AF18" s="246"/>
      <c r="AG18" s="246"/>
      <c r="AH18" s="246"/>
      <c r="AI18" s="246"/>
      <c r="AJ18" s="246"/>
      <c r="AK18" s="246"/>
      <c r="AL18" s="246"/>
      <c r="AM18" s="246"/>
      <c r="AN18" s="246"/>
      <c r="AO18" s="246"/>
      <c r="AP18" s="246"/>
      <c r="AQ18" s="246"/>
      <c r="AR18" s="246"/>
      <c r="AS18" s="246"/>
      <c r="AT18" s="21"/>
      <c r="AU18" s="89"/>
      <c r="AV18" s="89"/>
      <c r="AW18" s="89"/>
    </row>
    <row r="19" spans="1:49" ht="14.25" customHeight="1" x14ac:dyDescent="0.4">
      <c r="A19" s="203"/>
      <c r="B19" s="246" t="s">
        <v>279</v>
      </c>
      <c r="C19" s="246"/>
      <c r="D19" s="246"/>
      <c r="E19" s="246"/>
      <c r="F19" s="246"/>
      <c r="G19" s="246"/>
      <c r="H19" s="246"/>
      <c r="I19" s="246"/>
      <c r="J19" s="246"/>
      <c r="K19" s="246"/>
      <c r="L19" s="246"/>
      <c r="M19" s="246"/>
      <c r="N19" s="246"/>
      <c r="O19" s="246"/>
      <c r="P19" s="246"/>
      <c r="Q19" s="246"/>
      <c r="R19" s="246"/>
      <c r="S19" s="246"/>
      <c r="T19" s="246"/>
      <c r="U19" s="246"/>
      <c r="V19" s="246"/>
      <c r="W19" s="246"/>
      <c r="X19" s="246"/>
      <c r="Y19" s="246"/>
      <c r="Z19" s="246"/>
      <c r="AA19" s="246"/>
      <c r="AB19" s="246"/>
      <c r="AC19" s="246"/>
      <c r="AD19" s="246"/>
      <c r="AE19" s="246"/>
      <c r="AF19" s="246"/>
      <c r="AG19" s="246"/>
      <c r="AH19" s="246"/>
      <c r="AI19" s="246"/>
      <c r="AJ19" s="246"/>
      <c r="AK19" s="246"/>
      <c r="AL19" s="246"/>
      <c r="AM19" s="246"/>
      <c r="AN19" s="246"/>
      <c r="AO19" s="246"/>
      <c r="AP19" s="246"/>
      <c r="AQ19" s="246"/>
      <c r="AR19" s="246"/>
      <c r="AS19" s="246"/>
      <c r="AT19" s="21"/>
      <c r="AU19" s="89"/>
      <c r="AV19" s="89"/>
      <c r="AW19" s="89"/>
    </row>
    <row r="20" spans="1:49" ht="3.75" customHeight="1" x14ac:dyDescent="0.4">
      <c r="A20" s="209"/>
      <c r="B20" s="68"/>
      <c r="C20" s="68"/>
      <c r="D20" s="68"/>
      <c r="E20" s="68"/>
      <c r="F20" s="68"/>
      <c r="G20" s="68"/>
      <c r="H20" s="68"/>
      <c r="I20" s="68"/>
      <c r="J20" s="68"/>
      <c r="K20" s="76"/>
      <c r="L20" s="76"/>
      <c r="M20" s="76"/>
      <c r="N20" s="76"/>
      <c r="O20" s="76"/>
      <c r="P20" s="69"/>
      <c r="Q20" s="68"/>
      <c r="R20" s="68"/>
      <c r="S20" s="68"/>
      <c r="T20" s="68"/>
      <c r="U20" s="68"/>
      <c r="V20" s="69"/>
      <c r="W20" s="69"/>
      <c r="X20" s="69"/>
      <c r="Y20" s="69"/>
      <c r="Z20" s="69"/>
      <c r="AA20" s="69"/>
      <c r="AB20" s="69"/>
      <c r="AC20" s="69"/>
      <c r="AD20" s="69"/>
      <c r="AE20" s="69"/>
      <c r="AF20" s="69"/>
      <c r="AG20" s="69"/>
      <c r="AH20" s="69"/>
      <c r="AI20" s="69"/>
      <c r="AJ20" s="69"/>
      <c r="AK20" s="69"/>
      <c r="AL20" s="69"/>
      <c r="AM20" s="69"/>
      <c r="AN20" s="69"/>
      <c r="AO20" s="69"/>
      <c r="AP20" s="69"/>
      <c r="AQ20" s="69"/>
      <c r="AR20" s="69"/>
      <c r="AS20" s="69"/>
      <c r="AT20" s="39"/>
      <c r="AU20" s="89"/>
      <c r="AV20" s="89"/>
      <c r="AW20" s="89"/>
    </row>
    <row r="21" spans="1:49" ht="30" customHeight="1" x14ac:dyDescent="0.55000000000000004">
      <c r="A21" s="95"/>
      <c r="B21" s="173" t="s">
        <v>80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0"/>
      <c r="AU21" s="89"/>
      <c r="AV21" s="89"/>
      <c r="AW21" s="89"/>
    </row>
    <row r="22" spans="1:49" ht="3.75" customHeight="1" x14ac:dyDescent="0.4">
      <c r="A22" s="96"/>
      <c r="B22" s="43"/>
      <c r="C22" s="43"/>
      <c r="D22" s="43"/>
      <c r="E22" s="43"/>
      <c r="F22" s="43"/>
      <c r="G22" s="43"/>
      <c r="H22" s="43"/>
      <c r="I22" s="43"/>
      <c r="J22" s="43"/>
      <c r="K22" s="44"/>
      <c r="L22" s="44"/>
      <c r="M22" s="44"/>
      <c r="N22" s="44"/>
      <c r="O22" s="44"/>
      <c r="P22" s="45"/>
      <c r="Q22" s="43"/>
      <c r="R22" s="43"/>
      <c r="S22" s="43"/>
      <c r="T22" s="43"/>
      <c r="U22" s="43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6"/>
      <c r="AU22" s="89"/>
      <c r="AV22" s="89"/>
      <c r="AW22" s="89"/>
    </row>
    <row r="23" spans="1:49" ht="22.5" customHeight="1" x14ac:dyDescent="0.4">
      <c r="A23" s="90"/>
      <c r="B23" s="175" t="s">
        <v>81</v>
      </c>
      <c r="C23" s="25"/>
      <c r="D23" s="25"/>
      <c r="E23" s="25"/>
      <c r="F23" s="25"/>
      <c r="G23" s="25"/>
      <c r="H23" s="25"/>
      <c r="I23" s="51"/>
      <c r="J23" s="51"/>
      <c r="K23" s="51"/>
      <c r="L23" s="51"/>
      <c r="M23" s="51"/>
      <c r="N23" s="51"/>
      <c r="O23" s="51"/>
      <c r="P23" s="20"/>
      <c r="Q23" s="25"/>
      <c r="R23" s="25"/>
      <c r="S23" s="25"/>
      <c r="T23" s="25"/>
      <c r="U23" s="25"/>
      <c r="V23" s="25"/>
      <c r="W23" s="25"/>
      <c r="X23" s="52"/>
      <c r="Y23" s="52"/>
      <c r="Z23" s="52"/>
      <c r="AA23" s="52"/>
      <c r="AB23" s="52"/>
      <c r="AC23" s="52"/>
      <c r="AD23" s="52"/>
      <c r="AE23" s="26"/>
      <c r="AF23" s="25"/>
      <c r="AG23" s="25"/>
      <c r="AH23" s="25"/>
      <c r="AI23" s="25"/>
      <c r="AJ23" s="25"/>
      <c r="AK23" s="25"/>
      <c r="AL23" s="25"/>
      <c r="AM23" s="53"/>
      <c r="AN23" s="53"/>
      <c r="AO23" s="53"/>
      <c r="AP23" s="53"/>
      <c r="AQ23" s="53"/>
      <c r="AR23" s="53"/>
      <c r="AS23" s="53"/>
      <c r="AT23" s="38"/>
      <c r="AU23" s="89"/>
      <c r="AV23" s="89"/>
      <c r="AW23" s="89"/>
    </row>
    <row r="24" spans="1:49" ht="18.75" customHeight="1" x14ac:dyDescent="0.4">
      <c r="A24" s="90"/>
      <c r="B24" s="238" t="s">
        <v>280</v>
      </c>
      <c r="C24" s="238"/>
      <c r="D24" s="238"/>
      <c r="E24" s="238"/>
      <c r="F24" s="238"/>
      <c r="G24" s="238"/>
      <c r="H24" s="238"/>
      <c r="I24" s="238"/>
      <c r="J24" s="238"/>
      <c r="K24" s="238"/>
      <c r="L24" s="238"/>
      <c r="M24" s="238"/>
      <c r="N24" s="238"/>
      <c r="O24" s="238"/>
      <c r="P24" s="238"/>
      <c r="Q24" s="25"/>
      <c r="R24" s="25"/>
      <c r="S24" s="25"/>
      <c r="T24" s="25"/>
      <c r="U24" s="25"/>
      <c r="V24" s="25"/>
      <c r="W24" s="25"/>
      <c r="X24" s="25"/>
      <c r="Y24" s="20"/>
      <c r="Z24" s="20"/>
      <c r="AA24" s="20"/>
      <c r="AB24" s="20"/>
      <c r="AC24" s="20"/>
      <c r="AD24" s="20"/>
      <c r="AE24" s="26"/>
      <c r="AF24" s="25"/>
      <c r="AG24" s="25"/>
      <c r="AH24" s="25"/>
      <c r="AI24" s="25"/>
      <c r="AJ24" s="25"/>
      <c r="AK24" s="25"/>
      <c r="AL24" s="25"/>
      <c r="AM24" s="25"/>
      <c r="AN24" s="20"/>
      <c r="AO24" s="20"/>
      <c r="AP24" s="20"/>
      <c r="AQ24" s="20"/>
      <c r="AR24" s="20"/>
      <c r="AS24" s="20"/>
      <c r="AT24" s="38"/>
      <c r="AU24" s="89"/>
      <c r="AV24" s="89"/>
      <c r="AW24" s="89"/>
    </row>
    <row r="25" spans="1:49" ht="90" customHeight="1" x14ac:dyDescent="0.4">
      <c r="A25" s="90"/>
      <c r="B25" s="341"/>
      <c r="C25" s="341"/>
      <c r="D25" s="341"/>
      <c r="E25" s="341"/>
      <c r="F25" s="341"/>
      <c r="G25" s="341"/>
      <c r="H25" s="341"/>
      <c r="I25" s="341"/>
      <c r="J25" s="341"/>
      <c r="K25" s="341"/>
      <c r="L25" s="341"/>
      <c r="M25" s="341"/>
      <c r="N25" s="341"/>
      <c r="O25" s="341"/>
      <c r="P25" s="341"/>
      <c r="Q25" s="341"/>
      <c r="R25" s="341"/>
      <c r="S25" s="341"/>
      <c r="T25" s="341"/>
      <c r="U25" s="341"/>
      <c r="V25" s="341"/>
      <c r="W25" s="341"/>
      <c r="X25" s="341"/>
      <c r="Y25" s="341"/>
      <c r="Z25" s="341"/>
      <c r="AA25" s="341"/>
      <c r="AB25" s="341"/>
      <c r="AC25" s="341"/>
      <c r="AD25" s="341"/>
      <c r="AE25" s="341"/>
      <c r="AF25" s="341"/>
      <c r="AG25" s="341"/>
      <c r="AH25" s="341"/>
      <c r="AI25" s="341"/>
      <c r="AJ25" s="341"/>
      <c r="AK25" s="341"/>
      <c r="AL25" s="341"/>
      <c r="AM25" s="341"/>
      <c r="AN25" s="341"/>
      <c r="AO25" s="341"/>
      <c r="AP25" s="341"/>
      <c r="AQ25" s="341"/>
      <c r="AR25" s="341"/>
      <c r="AS25" s="341"/>
      <c r="AT25" s="47"/>
      <c r="AU25" s="89"/>
      <c r="AV25" s="89"/>
      <c r="AW25" s="89"/>
    </row>
    <row r="26" spans="1:49" ht="3.75" customHeight="1" x14ac:dyDescent="0.4">
      <c r="A26" s="90"/>
      <c r="B26" s="6"/>
      <c r="C26" s="6"/>
      <c r="D26" s="6"/>
      <c r="E26" s="6"/>
      <c r="F26" s="6"/>
      <c r="G26" s="6"/>
      <c r="H26" s="6"/>
      <c r="I26" s="6"/>
      <c r="J26" s="6"/>
      <c r="K26" s="17"/>
      <c r="L26" s="17"/>
      <c r="M26" s="17"/>
      <c r="N26" s="17"/>
      <c r="O26" s="17"/>
      <c r="P26" s="18"/>
      <c r="Q26" s="6"/>
      <c r="R26" s="6"/>
      <c r="S26" s="6"/>
      <c r="T26" s="6"/>
      <c r="U26" s="6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47"/>
      <c r="AU26" s="89"/>
      <c r="AV26" s="89"/>
      <c r="AW26" s="89"/>
    </row>
    <row r="27" spans="1:49" ht="18.75" customHeight="1" x14ac:dyDescent="0.4">
      <c r="A27" s="90"/>
      <c r="B27" s="223" t="s">
        <v>281</v>
      </c>
      <c r="C27" s="223"/>
      <c r="D27" s="223"/>
      <c r="E27" s="223"/>
      <c r="F27" s="223"/>
      <c r="G27" s="223"/>
      <c r="H27" s="223"/>
      <c r="I27" s="223"/>
      <c r="J27" s="345"/>
      <c r="K27" s="345"/>
      <c r="L27" s="345"/>
      <c r="M27" s="345"/>
      <c r="N27" s="345"/>
      <c r="O27" s="345"/>
      <c r="P27" s="20"/>
      <c r="Q27" s="223" t="s">
        <v>118</v>
      </c>
      <c r="R27" s="223"/>
      <c r="S27" s="223"/>
      <c r="T27" s="223"/>
      <c r="U27" s="223"/>
      <c r="V27" s="223"/>
      <c r="W27" s="223"/>
      <c r="X27" s="223"/>
      <c r="Y27" s="227"/>
      <c r="Z27" s="227"/>
      <c r="AA27" s="227"/>
      <c r="AB27" s="227"/>
      <c r="AC27" s="323" t="s">
        <v>119</v>
      </c>
      <c r="AD27" s="323"/>
      <c r="AE27" s="26"/>
      <c r="AF27" s="223" t="s">
        <v>282</v>
      </c>
      <c r="AG27" s="223"/>
      <c r="AH27" s="223"/>
      <c r="AI27" s="223"/>
      <c r="AJ27" s="223"/>
      <c r="AK27" s="223"/>
      <c r="AL27" s="223"/>
      <c r="AM27" s="223"/>
      <c r="AN27" s="227"/>
      <c r="AO27" s="227"/>
      <c r="AP27" s="227"/>
      <c r="AQ27" s="227"/>
      <c r="AR27" s="227"/>
      <c r="AS27" s="54" t="s">
        <v>121</v>
      </c>
      <c r="AT27" s="38"/>
      <c r="AU27" s="89"/>
      <c r="AV27" s="210"/>
      <c r="AW27" s="185"/>
    </row>
    <row r="28" spans="1:49" ht="3.75" customHeight="1" x14ac:dyDescent="0.4">
      <c r="A28" s="90"/>
      <c r="B28" s="6"/>
      <c r="C28" s="6"/>
      <c r="D28" s="6"/>
      <c r="E28" s="6"/>
      <c r="F28" s="6"/>
      <c r="G28" s="6"/>
      <c r="H28" s="6"/>
      <c r="I28" s="6"/>
      <c r="J28" s="6"/>
      <c r="K28" s="17"/>
      <c r="L28" s="17"/>
      <c r="M28" s="17"/>
      <c r="N28" s="17"/>
      <c r="O28" s="17"/>
      <c r="P28" s="18"/>
      <c r="Q28" s="6"/>
      <c r="R28" s="6"/>
      <c r="S28" s="6"/>
      <c r="T28" s="6"/>
      <c r="U28" s="6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47"/>
      <c r="AU28" s="89"/>
      <c r="AV28" s="210"/>
      <c r="AW28" s="185"/>
    </row>
    <row r="29" spans="1:49" ht="18.75" customHeight="1" x14ac:dyDescent="0.4">
      <c r="A29" s="90"/>
      <c r="B29" s="223" t="s">
        <v>90</v>
      </c>
      <c r="C29" s="223"/>
      <c r="D29" s="223"/>
      <c r="E29" s="223"/>
      <c r="F29" s="223"/>
      <c r="G29" s="223"/>
      <c r="H29" s="223"/>
      <c r="I29" s="223"/>
      <c r="J29" s="223"/>
      <c r="K29" s="223"/>
      <c r="L29" s="223"/>
      <c r="M29" s="223"/>
      <c r="N29" s="223"/>
      <c r="O29" s="223"/>
      <c r="P29" s="148"/>
      <c r="Q29" s="224"/>
      <c r="R29" s="224"/>
      <c r="S29" s="224"/>
      <c r="T29" s="224"/>
      <c r="U29" s="224"/>
      <c r="V29" s="224"/>
      <c r="W29" s="224"/>
      <c r="X29" s="224"/>
      <c r="Y29" s="224"/>
      <c r="Z29" s="224"/>
      <c r="AA29" s="224"/>
      <c r="AB29" s="224"/>
      <c r="AC29" s="224"/>
      <c r="AD29" s="224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47"/>
      <c r="AU29" s="89"/>
      <c r="AV29" s="210"/>
      <c r="AW29" s="185"/>
    </row>
    <row r="30" spans="1:49" ht="3.75" customHeight="1" x14ac:dyDescent="0.4">
      <c r="A30" s="90"/>
      <c r="B30" s="6"/>
      <c r="C30" s="6"/>
      <c r="D30" s="6"/>
      <c r="E30" s="6"/>
      <c r="F30" s="6"/>
      <c r="G30" s="6"/>
      <c r="H30" s="6"/>
      <c r="I30" s="6"/>
      <c r="J30" s="6"/>
      <c r="K30" s="17"/>
      <c r="L30" s="17"/>
      <c r="M30" s="17"/>
      <c r="N30" s="17"/>
      <c r="O30" s="17"/>
      <c r="P30" s="18"/>
      <c r="Q30" s="6"/>
      <c r="R30" s="6"/>
      <c r="S30" s="6"/>
      <c r="T30" s="6"/>
      <c r="U30" s="6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47"/>
      <c r="AU30" s="89"/>
      <c r="AV30" s="210"/>
      <c r="AW30" s="185"/>
    </row>
    <row r="31" spans="1:49" ht="18.75" customHeight="1" x14ac:dyDescent="0.4">
      <c r="A31" s="90"/>
      <c r="B31" s="223" t="s">
        <v>283</v>
      </c>
      <c r="C31" s="223"/>
      <c r="D31" s="223"/>
      <c r="E31" s="223"/>
      <c r="F31" s="223"/>
      <c r="G31" s="223"/>
      <c r="H31" s="223"/>
      <c r="I31" s="223"/>
      <c r="J31" s="271"/>
      <c r="K31" s="271"/>
      <c r="L31" s="271"/>
      <c r="M31" s="271"/>
      <c r="N31" s="271"/>
      <c r="O31" s="271"/>
      <c r="P31" s="20"/>
      <c r="Q31" s="223" t="s">
        <v>284</v>
      </c>
      <c r="R31" s="223"/>
      <c r="S31" s="223"/>
      <c r="T31" s="223"/>
      <c r="U31" s="223"/>
      <c r="V31" s="223"/>
      <c r="W31" s="223"/>
      <c r="X31" s="223"/>
      <c r="Y31" s="264">
        <f>ROUND(J31*AN31,2)</f>
        <v>0</v>
      </c>
      <c r="Z31" s="264"/>
      <c r="AA31" s="264"/>
      <c r="AB31" s="264"/>
      <c r="AC31" s="264"/>
      <c r="AD31" s="264"/>
      <c r="AE31" s="26"/>
      <c r="AF31" s="223" t="s">
        <v>285</v>
      </c>
      <c r="AG31" s="223"/>
      <c r="AH31" s="223"/>
      <c r="AI31" s="223"/>
      <c r="AJ31" s="223"/>
      <c r="AK31" s="223"/>
      <c r="AL31" s="223"/>
      <c r="AM31" s="223"/>
      <c r="AN31" s="344"/>
      <c r="AO31" s="344"/>
      <c r="AP31" s="344"/>
      <c r="AQ31" s="344"/>
      <c r="AR31" s="344"/>
      <c r="AS31" s="344"/>
      <c r="AT31" s="38"/>
      <c r="AU31" s="89"/>
      <c r="AV31" s="210"/>
      <c r="AW31" s="185"/>
    </row>
    <row r="32" spans="1:49" ht="3.75" customHeight="1" x14ac:dyDescent="0.4">
      <c r="A32" s="90"/>
      <c r="B32" s="6"/>
      <c r="C32" s="6"/>
      <c r="D32" s="6"/>
      <c r="E32" s="6"/>
      <c r="F32" s="6"/>
      <c r="G32" s="6"/>
      <c r="H32" s="6"/>
      <c r="I32" s="6"/>
      <c r="J32" s="6"/>
      <c r="K32" s="17"/>
      <c r="L32" s="17"/>
      <c r="M32" s="17"/>
      <c r="N32" s="17"/>
      <c r="O32" s="17"/>
      <c r="P32" s="18"/>
      <c r="Q32" s="6"/>
      <c r="R32" s="6"/>
      <c r="S32" s="6"/>
      <c r="T32" s="6"/>
      <c r="U32" s="6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47"/>
      <c r="AU32" s="89"/>
      <c r="AV32" s="210"/>
      <c r="AW32" s="185"/>
    </row>
    <row r="33" spans="1:50" ht="15" customHeight="1" x14ac:dyDescent="0.4">
      <c r="A33" s="90"/>
      <c r="B33" s="246" t="s">
        <v>286</v>
      </c>
      <c r="C33" s="246"/>
      <c r="D33" s="246"/>
      <c r="E33" s="246"/>
      <c r="F33" s="246"/>
      <c r="G33" s="246"/>
      <c r="H33" s="246"/>
      <c r="I33" s="246"/>
      <c r="J33" s="246"/>
      <c r="K33" s="246"/>
      <c r="L33" s="246"/>
      <c r="M33" s="246"/>
      <c r="N33" s="246"/>
      <c r="O33" s="246"/>
      <c r="P33" s="246"/>
      <c r="Q33" s="246"/>
      <c r="R33" s="246"/>
      <c r="S33" s="246"/>
      <c r="T33" s="246"/>
      <c r="U33" s="246"/>
      <c r="V33" s="246"/>
      <c r="W33" s="246"/>
      <c r="X33" s="246"/>
      <c r="Y33" s="246"/>
      <c r="Z33" s="246"/>
      <c r="AA33" s="246"/>
      <c r="AB33" s="246"/>
      <c r="AC33" s="246"/>
      <c r="AD33" s="246"/>
      <c r="AE33" s="246"/>
      <c r="AF33" s="246"/>
      <c r="AG33" s="246"/>
      <c r="AH33" s="246"/>
      <c r="AI33" s="246"/>
      <c r="AJ33" s="246"/>
      <c r="AK33" s="246"/>
      <c r="AL33" s="246"/>
      <c r="AM33" s="246"/>
      <c r="AN33" s="246"/>
      <c r="AO33" s="246"/>
      <c r="AP33" s="246"/>
      <c r="AQ33" s="246"/>
      <c r="AR33" s="246"/>
      <c r="AS33" s="246"/>
      <c r="AT33" s="47"/>
      <c r="AU33" s="89"/>
      <c r="AV33" s="210"/>
      <c r="AW33" s="185"/>
      <c r="AX33" s="89"/>
    </row>
    <row r="34" spans="1:50" s="141" customFormat="1" ht="30" customHeight="1" x14ac:dyDescent="0.3">
      <c r="A34" s="211"/>
      <c r="B34" s="246" t="s">
        <v>287</v>
      </c>
      <c r="C34" s="246"/>
      <c r="D34" s="246"/>
      <c r="E34" s="246"/>
      <c r="F34" s="246"/>
      <c r="G34" s="246"/>
      <c r="H34" s="246"/>
      <c r="I34" s="246"/>
      <c r="J34" s="246"/>
      <c r="K34" s="246"/>
      <c r="L34" s="246"/>
      <c r="M34" s="246"/>
      <c r="N34" s="246"/>
      <c r="O34" s="246"/>
      <c r="P34" s="246"/>
      <c r="Q34" s="246"/>
      <c r="R34" s="246"/>
      <c r="S34" s="246"/>
      <c r="T34" s="246"/>
      <c r="U34" s="246"/>
      <c r="V34" s="246"/>
      <c r="W34" s="246"/>
      <c r="X34" s="246"/>
      <c r="Y34" s="246"/>
      <c r="Z34" s="246"/>
      <c r="AA34" s="246"/>
      <c r="AB34" s="246"/>
      <c r="AC34" s="246"/>
      <c r="AD34" s="246"/>
      <c r="AE34" s="246"/>
      <c r="AF34" s="246"/>
      <c r="AG34" s="246"/>
      <c r="AH34" s="246"/>
      <c r="AI34" s="246"/>
      <c r="AJ34" s="246"/>
      <c r="AK34" s="246"/>
      <c r="AL34" s="246"/>
      <c r="AM34" s="246"/>
      <c r="AN34" s="246"/>
      <c r="AO34" s="246"/>
      <c r="AP34" s="246"/>
      <c r="AQ34" s="246"/>
      <c r="AR34" s="246"/>
      <c r="AS34" s="246"/>
      <c r="AT34" s="140"/>
      <c r="AU34" s="212"/>
      <c r="AV34" s="213"/>
      <c r="AW34" s="213"/>
      <c r="AX34" s="213"/>
    </row>
    <row r="35" spans="1:50" ht="3.75" customHeight="1" x14ac:dyDescent="0.4">
      <c r="A35" s="93"/>
      <c r="B35" s="79"/>
      <c r="C35" s="79"/>
      <c r="D35" s="79"/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79"/>
      <c r="V35" s="79"/>
      <c r="W35" s="79"/>
      <c r="X35" s="79"/>
      <c r="Y35" s="80"/>
      <c r="Z35" s="80"/>
      <c r="AA35" s="80"/>
      <c r="AB35" s="80"/>
      <c r="AC35" s="80"/>
      <c r="AD35" s="80"/>
      <c r="AE35" s="81"/>
      <c r="AF35" s="79"/>
      <c r="AG35" s="79"/>
      <c r="AH35" s="79"/>
      <c r="AI35" s="79"/>
      <c r="AJ35" s="79"/>
      <c r="AK35" s="79"/>
      <c r="AL35" s="79"/>
      <c r="AM35" s="79"/>
      <c r="AN35" s="80"/>
      <c r="AO35" s="80"/>
      <c r="AP35" s="80"/>
      <c r="AQ35" s="80"/>
      <c r="AR35" s="80"/>
      <c r="AS35" s="80"/>
      <c r="AT35" s="62"/>
      <c r="AU35" s="89"/>
      <c r="AV35" s="89"/>
      <c r="AW35" s="89"/>
      <c r="AX35" s="89"/>
    </row>
    <row r="36" spans="1:50" ht="30" customHeight="1" x14ac:dyDescent="0.4">
      <c r="A36" s="214"/>
      <c r="B36" s="175" t="s">
        <v>288</v>
      </c>
      <c r="C36" s="82"/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2"/>
      <c r="O36" s="82"/>
      <c r="P36" s="82"/>
      <c r="Q36" s="82"/>
      <c r="R36" s="82"/>
      <c r="S36" s="82"/>
      <c r="T36" s="82"/>
      <c r="U36" s="82"/>
      <c r="V36" s="82"/>
      <c r="W36" s="82"/>
      <c r="X36" s="82"/>
      <c r="Y36" s="83"/>
      <c r="Z36" s="83"/>
      <c r="AA36" s="83"/>
      <c r="AB36" s="83"/>
      <c r="AC36" s="83"/>
      <c r="AD36" s="83"/>
      <c r="AE36" s="84"/>
      <c r="AF36" s="82"/>
      <c r="AG36" s="82"/>
      <c r="AH36" s="82"/>
      <c r="AI36" s="82"/>
      <c r="AJ36" s="82"/>
      <c r="AK36" s="82"/>
      <c r="AL36" s="82"/>
      <c r="AM36" s="82"/>
      <c r="AN36" s="83"/>
      <c r="AO36" s="83"/>
      <c r="AP36" s="83"/>
      <c r="AQ36" s="83"/>
      <c r="AR36" s="83"/>
      <c r="AS36" s="83"/>
      <c r="AT36" s="82"/>
      <c r="AU36" s="89"/>
      <c r="AV36" s="89"/>
      <c r="AW36" s="215"/>
      <c r="AX36" s="89"/>
    </row>
    <row r="37" spans="1:50" ht="6" customHeight="1" x14ac:dyDescent="0.4">
      <c r="A37" s="92"/>
      <c r="B37" s="85"/>
      <c r="C37" s="85"/>
      <c r="D37" s="85"/>
      <c r="E37" s="85"/>
      <c r="F37" s="85"/>
      <c r="G37" s="85"/>
      <c r="H37" s="85"/>
      <c r="I37" s="85"/>
      <c r="J37" s="85"/>
      <c r="K37" s="85"/>
      <c r="L37" s="85"/>
      <c r="M37" s="85"/>
      <c r="N37" s="85"/>
      <c r="O37" s="85"/>
      <c r="P37" s="85"/>
      <c r="Q37" s="85"/>
      <c r="R37" s="85"/>
      <c r="S37" s="85"/>
      <c r="T37" s="85"/>
      <c r="U37" s="85"/>
      <c r="V37" s="85"/>
      <c r="W37" s="85"/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H37" s="85"/>
      <c r="AI37" s="85"/>
      <c r="AJ37" s="85"/>
      <c r="AK37" s="85"/>
      <c r="AL37" s="85"/>
      <c r="AM37" s="85"/>
      <c r="AN37" s="85"/>
      <c r="AO37" s="85"/>
      <c r="AP37" s="85"/>
      <c r="AQ37" s="85"/>
      <c r="AR37" s="85"/>
      <c r="AS37" s="85"/>
      <c r="AT37" s="86"/>
      <c r="AU37" s="89"/>
      <c r="AV37" s="89"/>
      <c r="AW37" s="89"/>
      <c r="AX37" s="89"/>
    </row>
    <row r="38" spans="1:50" ht="45" customHeight="1" x14ac:dyDescent="0.4">
      <c r="A38" s="90"/>
      <c r="B38" s="246" t="s">
        <v>289</v>
      </c>
      <c r="C38" s="246"/>
      <c r="D38" s="246"/>
      <c r="E38" s="246"/>
      <c r="F38" s="246"/>
      <c r="G38" s="246"/>
      <c r="H38" s="246"/>
      <c r="I38" s="246"/>
      <c r="J38" s="246"/>
      <c r="K38" s="246"/>
      <c r="L38" s="246"/>
      <c r="M38" s="246"/>
      <c r="N38" s="246"/>
      <c r="O38" s="246"/>
      <c r="P38" s="246"/>
      <c r="Q38" s="246"/>
      <c r="R38" s="246"/>
      <c r="S38" s="246"/>
      <c r="T38" s="246"/>
      <c r="U38" s="246"/>
      <c r="V38" s="246"/>
      <c r="W38" s="246"/>
      <c r="X38" s="246"/>
      <c r="Y38" s="246"/>
      <c r="Z38" s="246"/>
      <c r="AA38" s="246"/>
      <c r="AB38" s="246"/>
      <c r="AC38" s="246"/>
      <c r="AD38" s="246"/>
      <c r="AE38" s="246"/>
      <c r="AF38" s="246"/>
      <c r="AG38" s="246"/>
      <c r="AH38" s="246"/>
      <c r="AI38" s="246"/>
      <c r="AJ38" s="246"/>
      <c r="AK38" s="246"/>
      <c r="AL38" s="246"/>
      <c r="AM38" s="246"/>
      <c r="AN38" s="246"/>
      <c r="AO38" s="246"/>
      <c r="AP38" s="246"/>
      <c r="AQ38" s="246"/>
      <c r="AR38" s="246"/>
      <c r="AS38" s="246"/>
      <c r="AT38" s="38"/>
      <c r="AU38" s="89"/>
      <c r="AV38" s="89"/>
      <c r="AW38" s="89"/>
      <c r="AX38" s="89"/>
    </row>
    <row r="39" spans="1:50" ht="3.75" customHeight="1" x14ac:dyDescent="0.4">
      <c r="A39" s="90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0"/>
      <c r="Z39" s="20"/>
      <c r="AA39" s="20"/>
      <c r="AB39" s="20"/>
      <c r="AC39" s="20"/>
      <c r="AD39" s="20"/>
      <c r="AE39" s="26"/>
      <c r="AF39" s="25"/>
      <c r="AG39" s="25"/>
      <c r="AH39" s="25"/>
      <c r="AI39" s="25"/>
      <c r="AJ39" s="25"/>
      <c r="AK39" s="25"/>
      <c r="AL39" s="25"/>
      <c r="AM39" s="25"/>
      <c r="AN39" s="20"/>
      <c r="AO39" s="20"/>
      <c r="AP39" s="20"/>
      <c r="AQ39" s="20"/>
      <c r="AR39" s="20"/>
      <c r="AS39" s="20"/>
      <c r="AT39" s="38"/>
      <c r="AU39" s="89"/>
      <c r="AV39" s="89"/>
      <c r="AW39" s="89"/>
      <c r="AX39" s="89"/>
    </row>
    <row r="40" spans="1:50" ht="18.75" customHeight="1" x14ac:dyDescent="0.4">
      <c r="A40" s="90"/>
      <c r="B40" s="320" t="s">
        <v>123</v>
      </c>
      <c r="C40" s="320"/>
      <c r="D40" s="320"/>
      <c r="E40" s="320"/>
      <c r="F40" s="320"/>
      <c r="G40" s="320"/>
      <c r="H40" s="320"/>
      <c r="I40" s="320"/>
      <c r="J40" s="320"/>
      <c r="K40" s="320"/>
      <c r="L40" s="320"/>
      <c r="M40" s="320"/>
      <c r="N40" s="320"/>
      <c r="O40" s="320"/>
      <c r="P40" s="224"/>
      <c r="Q40" s="224"/>
      <c r="R40" s="224"/>
      <c r="S40" s="224"/>
      <c r="T40" s="224"/>
      <c r="U40" s="224"/>
      <c r="V40" s="224"/>
      <c r="W40" s="224"/>
      <c r="X40" s="224"/>
      <c r="Y40" s="224"/>
      <c r="Z40" s="224"/>
      <c r="AA40" s="224"/>
      <c r="AB40" s="224"/>
      <c r="AC40" s="224"/>
      <c r="AD40" s="224"/>
      <c r="AE40" s="224"/>
      <c r="AF40" s="224"/>
      <c r="AG40" s="224"/>
      <c r="AH40" s="224"/>
      <c r="AI40" s="224"/>
      <c r="AJ40" s="224"/>
      <c r="AK40" s="224"/>
      <c r="AL40" s="224"/>
      <c r="AM40" s="224"/>
      <c r="AN40" s="224"/>
      <c r="AO40" s="224"/>
      <c r="AP40" s="224"/>
      <c r="AQ40" s="224"/>
      <c r="AR40" s="224"/>
      <c r="AS40" s="224"/>
      <c r="AT40" s="38"/>
      <c r="AU40" s="89"/>
      <c r="AV40" s="89"/>
      <c r="AW40" s="89"/>
      <c r="AX40" s="89"/>
    </row>
    <row r="41" spans="1:50" ht="3.75" customHeight="1" x14ac:dyDescent="0.4">
      <c r="A41" s="90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0"/>
      <c r="Z41" s="20"/>
      <c r="AA41" s="20"/>
      <c r="AB41" s="20"/>
      <c r="AC41" s="20"/>
      <c r="AD41" s="20"/>
      <c r="AE41" s="26"/>
      <c r="AF41" s="25"/>
      <c r="AG41" s="25"/>
      <c r="AH41" s="25"/>
      <c r="AI41" s="25"/>
      <c r="AJ41" s="25"/>
      <c r="AK41" s="25"/>
      <c r="AL41" s="25"/>
      <c r="AM41" s="25"/>
      <c r="AN41" s="20"/>
      <c r="AO41" s="20"/>
      <c r="AP41" s="20"/>
      <c r="AQ41" s="20"/>
      <c r="AR41" s="20"/>
      <c r="AS41" s="20"/>
      <c r="AT41" s="38"/>
      <c r="AU41" s="89"/>
      <c r="AV41" s="89"/>
      <c r="AW41" s="89"/>
      <c r="AX41" s="89"/>
    </row>
    <row r="42" spans="1:50" ht="45" customHeight="1" x14ac:dyDescent="0.4">
      <c r="A42" s="90"/>
      <c r="B42" s="246" t="s">
        <v>291</v>
      </c>
      <c r="C42" s="246"/>
      <c r="D42" s="246"/>
      <c r="E42" s="246"/>
      <c r="F42" s="246"/>
      <c r="G42" s="246"/>
      <c r="H42" s="246"/>
      <c r="I42" s="246"/>
      <c r="J42" s="246"/>
      <c r="K42" s="246"/>
      <c r="L42" s="246"/>
      <c r="M42" s="246"/>
      <c r="N42" s="246"/>
      <c r="O42" s="246"/>
      <c r="P42" s="246"/>
      <c r="Q42" s="246"/>
      <c r="R42" s="246"/>
      <c r="S42" s="246"/>
      <c r="T42" s="246"/>
      <c r="U42" s="246"/>
      <c r="V42" s="246"/>
      <c r="W42" s="246"/>
      <c r="X42" s="246"/>
      <c r="Y42" s="246"/>
      <c r="Z42" s="246"/>
      <c r="AA42" s="246"/>
      <c r="AB42" s="246"/>
      <c r="AC42" s="246"/>
      <c r="AD42" s="246"/>
      <c r="AE42" s="246"/>
      <c r="AF42" s="246"/>
      <c r="AG42" s="246"/>
      <c r="AH42" s="246"/>
      <c r="AI42" s="246"/>
      <c r="AJ42" s="246"/>
      <c r="AK42" s="246"/>
      <c r="AL42" s="246"/>
      <c r="AM42" s="246"/>
      <c r="AN42" s="246"/>
      <c r="AO42" s="246"/>
      <c r="AP42" s="246"/>
      <c r="AQ42" s="246"/>
      <c r="AR42" s="246"/>
      <c r="AS42" s="246"/>
      <c r="AT42" s="38"/>
      <c r="AU42" s="89"/>
      <c r="AV42" s="89"/>
      <c r="AW42" s="89"/>
      <c r="AX42" s="89"/>
    </row>
    <row r="43" spans="1:50" ht="18.75" customHeight="1" x14ac:dyDescent="0.4">
      <c r="A43" s="90"/>
      <c r="B43" s="238" t="s">
        <v>292</v>
      </c>
      <c r="C43" s="238"/>
      <c r="D43" s="238"/>
      <c r="E43" s="238"/>
      <c r="F43" s="238"/>
      <c r="G43" s="238"/>
      <c r="H43" s="238"/>
      <c r="I43" s="238"/>
      <c r="J43" s="238"/>
      <c r="K43" s="238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0"/>
      <c r="Z43" s="20"/>
      <c r="AA43" s="20"/>
      <c r="AB43" s="20"/>
      <c r="AC43" s="20"/>
      <c r="AD43" s="20"/>
      <c r="AE43" s="26"/>
      <c r="AF43" s="25"/>
      <c r="AG43" s="25"/>
      <c r="AH43" s="25"/>
      <c r="AI43" s="25"/>
      <c r="AJ43" s="25"/>
      <c r="AK43" s="25"/>
      <c r="AL43" s="25"/>
      <c r="AM43" s="25"/>
      <c r="AN43" s="20"/>
      <c r="AO43" s="20"/>
      <c r="AP43" s="20"/>
      <c r="AQ43" s="20"/>
      <c r="AR43" s="20"/>
      <c r="AS43" s="20"/>
      <c r="AT43" s="38"/>
      <c r="AU43" s="89"/>
      <c r="AV43" s="89"/>
      <c r="AW43" s="89"/>
      <c r="AX43" s="89"/>
    </row>
    <row r="44" spans="1:50" ht="60" customHeight="1" x14ac:dyDescent="0.4">
      <c r="A44" s="216"/>
      <c r="B44" s="341"/>
      <c r="C44" s="342"/>
      <c r="D44" s="342"/>
      <c r="E44" s="342"/>
      <c r="F44" s="342"/>
      <c r="G44" s="342"/>
      <c r="H44" s="342"/>
      <c r="I44" s="342"/>
      <c r="J44" s="342"/>
      <c r="K44" s="342"/>
      <c r="L44" s="342"/>
      <c r="M44" s="342"/>
      <c r="N44" s="342"/>
      <c r="O44" s="342"/>
      <c r="P44" s="342"/>
      <c r="Q44" s="342"/>
      <c r="R44" s="342"/>
      <c r="S44" s="342"/>
      <c r="T44" s="342"/>
      <c r="U44" s="342"/>
      <c r="V44" s="342"/>
      <c r="W44" s="342"/>
      <c r="X44" s="342"/>
      <c r="Y44" s="342"/>
      <c r="Z44" s="342"/>
      <c r="AA44" s="342"/>
      <c r="AB44" s="342"/>
      <c r="AC44" s="342"/>
      <c r="AD44" s="342"/>
      <c r="AE44" s="342"/>
      <c r="AF44" s="342"/>
      <c r="AG44" s="342"/>
      <c r="AH44" s="342"/>
      <c r="AI44" s="342"/>
      <c r="AJ44" s="342"/>
      <c r="AK44" s="342"/>
      <c r="AL44" s="342"/>
      <c r="AM44" s="342"/>
      <c r="AN44" s="342"/>
      <c r="AO44" s="342"/>
      <c r="AP44" s="342"/>
      <c r="AQ44" s="342"/>
      <c r="AR44" s="342"/>
      <c r="AS44" s="342"/>
      <c r="AT44" s="132"/>
      <c r="AU44" s="89"/>
      <c r="AV44" s="89"/>
      <c r="AW44" s="89"/>
      <c r="AX44" s="89"/>
    </row>
    <row r="45" spans="1:50" ht="37.5" customHeight="1" x14ac:dyDescent="0.4">
      <c r="A45" s="216"/>
      <c r="B45" s="343" t="s">
        <v>293</v>
      </c>
      <c r="C45" s="343"/>
      <c r="D45" s="343"/>
      <c r="E45" s="343"/>
      <c r="F45" s="343"/>
      <c r="G45" s="343"/>
      <c r="H45" s="343"/>
      <c r="I45" s="343"/>
      <c r="J45" s="343"/>
      <c r="K45" s="343"/>
      <c r="L45" s="343"/>
      <c r="M45" s="343"/>
      <c r="N45" s="343"/>
      <c r="O45" s="343"/>
      <c r="P45" s="343"/>
      <c r="Q45" s="343"/>
      <c r="R45" s="343"/>
      <c r="S45" s="343"/>
      <c r="T45" s="343"/>
      <c r="U45" s="343"/>
      <c r="V45" s="343"/>
      <c r="W45" s="343"/>
      <c r="X45" s="343"/>
      <c r="Y45" s="343"/>
      <c r="Z45" s="343"/>
      <c r="AA45" s="343"/>
      <c r="AB45" s="343"/>
      <c r="AC45" s="343"/>
      <c r="AD45" s="343"/>
      <c r="AE45" s="343"/>
      <c r="AF45" s="343"/>
      <c r="AG45" s="343"/>
      <c r="AH45" s="343"/>
      <c r="AI45" s="343"/>
      <c r="AJ45" s="343"/>
      <c r="AK45" s="343"/>
      <c r="AL45" s="343"/>
      <c r="AM45" s="343"/>
      <c r="AN45" s="343"/>
      <c r="AO45" s="343"/>
      <c r="AP45" s="343"/>
      <c r="AQ45" s="343"/>
      <c r="AR45" s="343"/>
      <c r="AS45" s="343"/>
      <c r="AT45" s="132"/>
      <c r="AU45" s="89"/>
      <c r="AV45" s="89"/>
      <c r="AW45" s="89"/>
      <c r="AX45" s="89"/>
    </row>
    <row r="46" spans="1:50" ht="3.75" customHeight="1" x14ac:dyDescent="0.4">
      <c r="A46" s="217"/>
      <c r="B46" s="143"/>
      <c r="C46" s="143"/>
      <c r="D46" s="143"/>
      <c r="E46" s="143"/>
      <c r="F46" s="143"/>
      <c r="G46" s="143"/>
      <c r="H46" s="143"/>
      <c r="I46" s="143"/>
      <c r="J46" s="143"/>
      <c r="K46" s="143"/>
      <c r="L46" s="143"/>
      <c r="M46" s="143"/>
      <c r="N46" s="143"/>
      <c r="O46" s="143"/>
      <c r="P46" s="143"/>
      <c r="Q46" s="143"/>
      <c r="R46" s="143"/>
      <c r="S46" s="143"/>
      <c r="T46" s="143"/>
      <c r="U46" s="143"/>
      <c r="V46" s="143"/>
      <c r="W46" s="143"/>
      <c r="X46" s="143"/>
      <c r="Y46" s="144"/>
      <c r="Z46" s="144"/>
      <c r="AA46" s="144"/>
      <c r="AB46" s="144"/>
      <c r="AC46" s="144"/>
      <c r="AD46" s="144"/>
      <c r="AE46" s="145"/>
      <c r="AF46" s="143"/>
      <c r="AG46" s="143"/>
      <c r="AH46" s="143"/>
      <c r="AI46" s="143"/>
      <c r="AJ46" s="143"/>
      <c r="AK46" s="143"/>
      <c r="AL46" s="143"/>
      <c r="AM46" s="143"/>
      <c r="AN46" s="144"/>
      <c r="AO46" s="144"/>
      <c r="AP46" s="144"/>
      <c r="AQ46" s="144"/>
      <c r="AR46" s="144"/>
      <c r="AS46" s="144"/>
      <c r="AT46" s="147"/>
      <c r="AU46" s="89"/>
      <c r="AV46" s="89"/>
      <c r="AW46" s="89"/>
      <c r="AX46" s="89"/>
    </row>
    <row r="47" spans="1:50" ht="37.5" customHeight="1" x14ac:dyDescent="0.4">
      <c r="A47" s="89"/>
      <c r="B47" s="226"/>
      <c r="C47" s="226"/>
      <c r="D47" s="226"/>
      <c r="E47" s="226"/>
      <c r="F47" s="226"/>
      <c r="G47" s="226"/>
      <c r="H47" s="226"/>
      <c r="I47" s="226"/>
      <c r="J47" s="226"/>
      <c r="K47" s="226"/>
      <c r="L47" s="226"/>
      <c r="M47" s="226"/>
      <c r="N47" s="226"/>
      <c r="O47" s="226"/>
      <c r="P47" s="226"/>
      <c r="Q47" s="226"/>
      <c r="R47" s="226"/>
      <c r="S47" s="226"/>
      <c r="T47" s="226"/>
      <c r="U47" s="226"/>
      <c r="V47" s="226"/>
      <c r="W47" s="226"/>
      <c r="X47" s="226"/>
      <c r="Y47" s="226"/>
      <c r="Z47" s="226"/>
      <c r="AA47" s="226"/>
      <c r="AB47" s="226"/>
      <c r="AC47" s="226"/>
      <c r="AD47" s="226"/>
      <c r="AE47" s="226"/>
      <c r="AF47" s="226"/>
      <c r="AG47" s="226"/>
      <c r="AH47" s="226"/>
      <c r="AI47" s="226"/>
      <c r="AJ47" s="226"/>
      <c r="AK47" s="226"/>
      <c r="AL47" s="226"/>
      <c r="AM47" s="226"/>
      <c r="AN47" s="226"/>
      <c r="AO47" s="226"/>
      <c r="AP47" s="226"/>
      <c r="AQ47" s="226"/>
      <c r="AR47" s="226"/>
      <c r="AS47" s="226"/>
      <c r="AT47" s="89"/>
      <c r="AU47" s="89"/>
      <c r="AV47" s="89"/>
      <c r="AW47" s="89"/>
      <c r="AX47" s="89"/>
    </row>
    <row r="48" spans="1:50" ht="30" customHeight="1" x14ac:dyDescent="0.4">
      <c r="A48" s="89"/>
      <c r="B48" s="175" t="s">
        <v>294</v>
      </c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0"/>
      <c r="Z48" s="20"/>
      <c r="AA48" s="20"/>
      <c r="AB48" s="20"/>
      <c r="AC48" s="20"/>
      <c r="AD48" s="20"/>
      <c r="AE48" s="26"/>
      <c r="AF48" s="25"/>
      <c r="AG48" s="25"/>
      <c r="AH48" s="25"/>
      <c r="AI48" s="25"/>
      <c r="AJ48" s="25"/>
      <c r="AK48" s="25"/>
      <c r="AL48" s="25"/>
      <c r="AM48" s="25"/>
      <c r="AN48" s="20"/>
      <c r="AO48" s="20"/>
      <c r="AP48" s="20"/>
      <c r="AQ48" s="20"/>
      <c r="AR48" s="20"/>
      <c r="AS48" s="20"/>
      <c r="AT48" s="25"/>
      <c r="AU48" s="89"/>
      <c r="AV48" s="89"/>
      <c r="AW48" s="89"/>
      <c r="AX48" s="89"/>
    </row>
    <row r="49" spans="1:46" ht="3.75" customHeight="1" x14ac:dyDescent="0.4">
      <c r="A49" s="218"/>
      <c r="B49" s="129"/>
      <c r="C49" s="129"/>
      <c r="D49" s="129"/>
      <c r="E49" s="129"/>
      <c r="F49" s="129"/>
      <c r="G49" s="129"/>
      <c r="H49" s="129"/>
      <c r="I49" s="129"/>
      <c r="J49" s="129"/>
      <c r="K49" s="129"/>
      <c r="L49" s="129"/>
      <c r="M49" s="129"/>
      <c r="N49" s="129"/>
      <c r="O49" s="129"/>
      <c r="P49" s="129"/>
      <c r="Q49" s="129"/>
      <c r="R49" s="129"/>
      <c r="S49" s="129"/>
      <c r="T49" s="129"/>
      <c r="U49" s="129"/>
      <c r="V49" s="129"/>
      <c r="W49" s="129"/>
      <c r="X49" s="129"/>
      <c r="Y49" s="130"/>
      <c r="Z49" s="130"/>
      <c r="AA49" s="130"/>
      <c r="AB49" s="130"/>
      <c r="AC49" s="130"/>
      <c r="AD49" s="130"/>
      <c r="AE49" s="131"/>
      <c r="AF49" s="129"/>
      <c r="AG49" s="129"/>
      <c r="AH49" s="129"/>
      <c r="AI49" s="129"/>
      <c r="AJ49" s="129"/>
      <c r="AK49" s="129"/>
      <c r="AL49" s="129"/>
      <c r="AM49" s="129"/>
      <c r="AN49" s="130"/>
      <c r="AO49" s="130"/>
      <c r="AP49" s="130"/>
      <c r="AQ49" s="130"/>
      <c r="AR49" s="130"/>
      <c r="AS49" s="130"/>
      <c r="AT49" s="142"/>
    </row>
    <row r="50" spans="1:46" ht="18.75" customHeight="1" x14ac:dyDescent="0.4">
      <c r="A50" s="219"/>
      <c r="B50" s="320" t="s">
        <v>295</v>
      </c>
      <c r="C50" s="320"/>
      <c r="D50" s="320"/>
      <c r="E50" s="320"/>
      <c r="F50" s="320"/>
      <c r="G50" s="320"/>
      <c r="H50" s="320"/>
      <c r="I50" s="320"/>
      <c r="J50" s="320"/>
      <c r="K50" s="320"/>
      <c r="L50" s="320"/>
      <c r="M50" s="320"/>
      <c r="N50" s="320"/>
      <c r="O50" s="320"/>
      <c r="P50" s="224"/>
      <c r="Q50" s="224"/>
      <c r="R50" s="224"/>
      <c r="S50" s="224"/>
      <c r="T50" s="224"/>
      <c r="U50" s="224"/>
      <c r="V50" s="224"/>
      <c r="W50" s="224"/>
      <c r="X50" s="224"/>
      <c r="Y50" s="224"/>
      <c r="Z50" s="224"/>
      <c r="AA50" s="224"/>
      <c r="AB50" s="224"/>
      <c r="AC50" s="224"/>
      <c r="AD50" s="224"/>
      <c r="AE50" s="224"/>
      <c r="AF50" s="224"/>
      <c r="AG50" s="224"/>
      <c r="AH50" s="224"/>
      <c r="AI50" s="224"/>
      <c r="AJ50" s="224"/>
      <c r="AK50" s="224"/>
      <c r="AL50" s="224"/>
      <c r="AM50" s="224"/>
      <c r="AN50" s="224"/>
      <c r="AO50" s="224"/>
      <c r="AP50" s="224"/>
      <c r="AQ50" s="224"/>
      <c r="AR50" s="224"/>
      <c r="AS50" s="224"/>
      <c r="AT50" s="104"/>
    </row>
    <row r="51" spans="1:46" ht="3.75" customHeight="1" x14ac:dyDescent="0.4">
      <c r="A51" s="219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0"/>
      <c r="Z51" s="20"/>
      <c r="AA51" s="20"/>
      <c r="AB51" s="20"/>
      <c r="AC51" s="20"/>
      <c r="AD51" s="20"/>
      <c r="AE51" s="26"/>
      <c r="AF51" s="25"/>
      <c r="AG51" s="25"/>
      <c r="AH51" s="25"/>
      <c r="AI51" s="25"/>
      <c r="AJ51" s="25"/>
      <c r="AK51" s="25"/>
      <c r="AL51" s="25"/>
      <c r="AM51" s="25"/>
      <c r="AN51" s="20"/>
      <c r="AO51" s="20"/>
      <c r="AP51" s="20"/>
      <c r="AQ51" s="20"/>
      <c r="AR51" s="20"/>
      <c r="AS51" s="20"/>
      <c r="AT51" s="104"/>
    </row>
    <row r="52" spans="1:46" ht="45" customHeight="1" x14ac:dyDescent="0.4">
      <c r="A52" s="219"/>
      <c r="B52" s="246" t="s">
        <v>297</v>
      </c>
      <c r="C52" s="246"/>
      <c r="D52" s="246"/>
      <c r="E52" s="246"/>
      <c r="F52" s="246"/>
      <c r="G52" s="246"/>
      <c r="H52" s="246"/>
      <c r="I52" s="246"/>
      <c r="J52" s="246"/>
      <c r="K52" s="246"/>
      <c r="L52" s="246"/>
      <c r="M52" s="246"/>
      <c r="N52" s="246"/>
      <c r="O52" s="246"/>
      <c r="P52" s="246"/>
      <c r="Q52" s="246"/>
      <c r="R52" s="246"/>
      <c r="S52" s="246"/>
      <c r="T52" s="246"/>
      <c r="U52" s="246"/>
      <c r="V52" s="246"/>
      <c r="W52" s="246"/>
      <c r="X52" s="246"/>
      <c r="Y52" s="246"/>
      <c r="Z52" s="246"/>
      <c r="AA52" s="246"/>
      <c r="AB52" s="246"/>
      <c r="AC52" s="246"/>
      <c r="AD52" s="246"/>
      <c r="AE52" s="246"/>
      <c r="AF52" s="246"/>
      <c r="AG52" s="246"/>
      <c r="AH52" s="246"/>
      <c r="AI52" s="246"/>
      <c r="AJ52" s="246"/>
      <c r="AK52" s="246"/>
      <c r="AL52" s="246"/>
      <c r="AM52" s="246"/>
      <c r="AN52" s="246"/>
      <c r="AO52" s="246"/>
      <c r="AP52" s="246"/>
      <c r="AQ52" s="246"/>
      <c r="AR52" s="246"/>
      <c r="AS52" s="246"/>
      <c r="AT52" s="104"/>
    </row>
    <row r="53" spans="1:46" ht="18.75" customHeight="1" x14ac:dyDescent="0.4">
      <c r="A53" s="219"/>
      <c r="B53" s="238" t="s">
        <v>292</v>
      </c>
      <c r="C53" s="238"/>
      <c r="D53" s="238"/>
      <c r="E53" s="238"/>
      <c r="F53" s="238"/>
      <c r="G53" s="238"/>
      <c r="H53" s="238"/>
      <c r="I53" s="238"/>
      <c r="J53" s="238"/>
      <c r="K53" s="238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0"/>
      <c r="Z53" s="20"/>
      <c r="AA53" s="20"/>
      <c r="AB53" s="20"/>
      <c r="AC53" s="20"/>
      <c r="AD53" s="20"/>
      <c r="AE53" s="26"/>
      <c r="AF53" s="25"/>
      <c r="AG53" s="25"/>
      <c r="AH53" s="25"/>
      <c r="AI53" s="25"/>
      <c r="AJ53" s="25"/>
      <c r="AK53" s="25"/>
      <c r="AL53" s="25"/>
      <c r="AM53" s="25"/>
      <c r="AN53" s="20"/>
      <c r="AO53" s="20"/>
      <c r="AP53" s="20"/>
      <c r="AQ53" s="20"/>
      <c r="AR53" s="20"/>
      <c r="AS53" s="20"/>
      <c r="AT53" s="104"/>
    </row>
    <row r="54" spans="1:46" ht="60" customHeight="1" x14ac:dyDescent="0.4">
      <c r="A54" s="219"/>
      <c r="B54" s="341"/>
      <c r="C54" s="342"/>
      <c r="D54" s="342"/>
      <c r="E54" s="342"/>
      <c r="F54" s="342"/>
      <c r="G54" s="342"/>
      <c r="H54" s="342"/>
      <c r="I54" s="342"/>
      <c r="J54" s="342"/>
      <c r="K54" s="342"/>
      <c r="L54" s="342"/>
      <c r="M54" s="342"/>
      <c r="N54" s="342"/>
      <c r="O54" s="342"/>
      <c r="P54" s="342"/>
      <c r="Q54" s="342"/>
      <c r="R54" s="342"/>
      <c r="S54" s="342"/>
      <c r="T54" s="342"/>
      <c r="U54" s="342"/>
      <c r="V54" s="342"/>
      <c r="W54" s="342"/>
      <c r="X54" s="342"/>
      <c r="Y54" s="342"/>
      <c r="Z54" s="342"/>
      <c r="AA54" s="342"/>
      <c r="AB54" s="342"/>
      <c r="AC54" s="342"/>
      <c r="AD54" s="342"/>
      <c r="AE54" s="342"/>
      <c r="AF54" s="342"/>
      <c r="AG54" s="342"/>
      <c r="AH54" s="342"/>
      <c r="AI54" s="342"/>
      <c r="AJ54" s="342"/>
      <c r="AK54" s="342"/>
      <c r="AL54" s="342"/>
      <c r="AM54" s="342"/>
      <c r="AN54" s="342"/>
      <c r="AO54" s="342"/>
      <c r="AP54" s="342"/>
      <c r="AQ54" s="342"/>
      <c r="AR54" s="342"/>
      <c r="AS54" s="342"/>
      <c r="AT54" s="104"/>
    </row>
    <row r="55" spans="1:46" ht="37.5" customHeight="1" x14ac:dyDescent="0.4">
      <c r="A55" s="219"/>
      <c r="B55" s="343" t="s">
        <v>298</v>
      </c>
      <c r="C55" s="343"/>
      <c r="D55" s="343"/>
      <c r="E55" s="343"/>
      <c r="F55" s="343"/>
      <c r="G55" s="343"/>
      <c r="H55" s="343"/>
      <c r="I55" s="343"/>
      <c r="J55" s="343"/>
      <c r="K55" s="343"/>
      <c r="L55" s="343"/>
      <c r="M55" s="343"/>
      <c r="N55" s="343"/>
      <c r="O55" s="343"/>
      <c r="P55" s="343"/>
      <c r="Q55" s="343"/>
      <c r="R55" s="343"/>
      <c r="S55" s="343"/>
      <c r="T55" s="343"/>
      <c r="U55" s="343"/>
      <c r="V55" s="343"/>
      <c r="W55" s="343"/>
      <c r="X55" s="343"/>
      <c r="Y55" s="343"/>
      <c r="Z55" s="343"/>
      <c r="AA55" s="343"/>
      <c r="AB55" s="343"/>
      <c r="AC55" s="343"/>
      <c r="AD55" s="343"/>
      <c r="AE55" s="343"/>
      <c r="AF55" s="343"/>
      <c r="AG55" s="343"/>
      <c r="AH55" s="343"/>
      <c r="AI55" s="343"/>
      <c r="AJ55" s="343"/>
      <c r="AK55" s="343"/>
      <c r="AL55" s="343"/>
      <c r="AM55" s="343"/>
      <c r="AN55" s="343"/>
      <c r="AO55" s="343"/>
      <c r="AP55" s="343"/>
      <c r="AQ55" s="343"/>
      <c r="AR55" s="343"/>
      <c r="AS55" s="343"/>
      <c r="AT55" s="104"/>
    </row>
    <row r="56" spans="1:46" ht="3.75" customHeight="1" x14ac:dyDescent="0.4">
      <c r="A56" s="219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0"/>
      <c r="Z56" s="20"/>
      <c r="AA56" s="20"/>
      <c r="AB56" s="20"/>
      <c r="AC56" s="20"/>
      <c r="AD56" s="20"/>
      <c r="AE56" s="26"/>
      <c r="AF56" s="25"/>
      <c r="AG56" s="25"/>
      <c r="AH56" s="25"/>
      <c r="AI56" s="25"/>
      <c r="AJ56" s="25"/>
      <c r="AK56" s="25"/>
      <c r="AL56" s="25"/>
      <c r="AM56" s="25"/>
      <c r="AN56" s="20"/>
      <c r="AO56" s="20"/>
      <c r="AP56" s="20"/>
      <c r="AQ56" s="20"/>
      <c r="AR56" s="20"/>
      <c r="AS56" s="20"/>
      <c r="AT56" s="104"/>
    </row>
    <row r="57" spans="1:46" ht="18.75" customHeight="1" x14ac:dyDescent="0.4">
      <c r="A57" s="219"/>
      <c r="B57" s="320" t="s">
        <v>299</v>
      </c>
      <c r="C57" s="320"/>
      <c r="D57" s="320"/>
      <c r="E57" s="320"/>
      <c r="F57" s="320"/>
      <c r="G57" s="320"/>
      <c r="H57" s="320"/>
      <c r="I57" s="54"/>
      <c r="J57" s="54"/>
      <c r="K57" s="54"/>
      <c r="L57" s="54"/>
      <c r="M57" s="54"/>
      <c r="N57" s="54"/>
      <c r="O57" s="224"/>
      <c r="P57" s="224"/>
      <c r="Q57" s="224"/>
      <c r="R57" s="224"/>
      <c r="S57" s="224"/>
      <c r="T57" s="224"/>
      <c r="U57" s="224"/>
      <c r="V57" s="224"/>
      <c r="W57" s="224"/>
      <c r="X57" s="224"/>
      <c r="Y57" s="224"/>
      <c r="Z57" s="224"/>
      <c r="AA57" s="224"/>
      <c r="AB57" s="224"/>
      <c r="AC57" s="224"/>
      <c r="AD57" s="224"/>
      <c r="AE57" s="224"/>
      <c r="AF57" s="224"/>
      <c r="AG57" s="224"/>
      <c r="AH57" s="224"/>
      <c r="AI57" s="224"/>
      <c r="AJ57" s="224"/>
      <c r="AK57" s="224"/>
      <c r="AL57" s="224"/>
      <c r="AM57" s="224"/>
      <c r="AN57" s="224"/>
      <c r="AO57" s="224"/>
      <c r="AP57" s="224"/>
      <c r="AQ57" s="224"/>
      <c r="AR57" s="224"/>
      <c r="AS57" s="224"/>
      <c r="AT57" s="104"/>
    </row>
    <row r="58" spans="1:46" ht="3.75" customHeight="1" x14ac:dyDescent="0.4">
      <c r="A58" s="219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0"/>
      <c r="Z58" s="20"/>
      <c r="AA58" s="20"/>
      <c r="AB58" s="20"/>
      <c r="AC58" s="20"/>
      <c r="AD58" s="20"/>
      <c r="AE58" s="26"/>
      <c r="AF58" s="25"/>
      <c r="AG58" s="25"/>
      <c r="AH58" s="25"/>
      <c r="AI58" s="25"/>
      <c r="AJ58" s="25"/>
      <c r="AK58" s="25"/>
      <c r="AL58" s="25"/>
      <c r="AM58" s="25"/>
      <c r="AN58" s="20"/>
      <c r="AO58" s="20"/>
      <c r="AP58" s="20"/>
      <c r="AQ58" s="20"/>
      <c r="AR58" s="20"/>
      <c r="AS58" s="20"/>
      <c r="AT58" s="104"/>
    </row>
    <row r="59" spans="1:46" ht="45" customHeight="1" x14ac:dyDescent="0.4">
      <c r="A59" s="219"/>
      <c r="B59" s="246" t="s">
        <v>301</v>
      </c>
      <c r="C59" s="246"/>
      <c r="D59" s="246"/>
      <c r="E59" s="246"/>
      <c r="F59" s="246"/>
      <c r="G59" s="246"/>
      <c r="H59" s="246"/>
      <c r="I59" s="246"/>
      <c r="J59" s="246"/>
      <c r="K59" s="246"/>
      <c r="L59" s="246"/>
      <c r="M59" s="246"/>
      <c r="N59" s="246"/>
      <c r="O59" s="246"/>
      <c r="P59" s="246"/>
      <c r="Q59" s="246"/>
      <c r="R59" s="246"/>
      <c r="S59" s="246"/>
      <c r="T59" s="246"/>
      <c r="U59" s="246"/>
      <c r="V59" s="246"/>
      <c r="W59" s="246"/>
      <c r="X59" s="246"/>
      <c r="Y59" s="246"/>
      <c r="Z59" s="246"/>
      <c r="AA59" s="246"/>
      <c r="AB59" s="246"/>
      <c r="AC59" s="246"/>
      <c r="AD59" s="246"/>
      <c r="AE59" s="246"/>
      <c r="AF59" s="246"/>
      <c r="AG59" s="246"/>
      <c r="AH59" s="246"/>
      <c r="AI59" s="246"/>
      <c r="AJ59" s="246"/>
      <c r="AK59" s="246"/>
      <c r="AL59" s="246"/>
      <c r="AM59" s="246"/>
      <c r="AN59" s="246"/>
      <c r="AO59" s="246"/>
      <c r="AP59" s="246"/>
      <c r="AQ59" s="246"/>
      <c r="AR59" s="246"/>
      <c r="AS59" s="246"/>
      <c r="AT59" s="104"/>
    </row>
    <row r="60" spans="1:46" ht="18.75" customHeight="1" x14ac:dyDescent="0.4">
      <c r="A60" s="219"/>
      <c r="B60" s="238" t="s">
        <v>292</v>
      </c>
      <c r="C60" s="238"/>
      <c r="D60" s="238"/>
      <c r="E60" s="238"/>
      <c r="F60" s="238"/>
      <c r="G60" s="238"/>
      <c r="H60" s="238"/>
      <c r="I60" s="238"/>
      <c r="J60" s="238"/>
      <c r="K60" s="238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0"/>
      <c r="Z60" s="20"/>
      <c r="AA60" s="20"/>
      <c r="AB60" s="20"/>
      <c r="AC60" s="20"/>
      <c r="AD60" s="20"/>
      <c r="AE60" s="26"/>
      <c r="AF60" s="25"/>
      <c r="AG60" s="25"/>
      <c r="AH60" s="25"/>
      <c r="AI60" s="25"/>
      <c r="AJ60" s="25"/>
      <c r="AK60" s="25"/>
      <c r="AL60" s="25"/>
      <c r="AM60" s="25"/>
      <c r="AN60" s="20"/>
      <c r="AO60" s="20"/>
      <c r="AP60" s="20"/>
      <c r="AQ60" s="20"/>
      <c r="AR60" s="20"/>
      <c r="AS60" s="20"/>
      <c r="AT60" s="104"/>
    </row>
    <row r="61" spans="1:46" ht="60" customHeight="1" x14ac:dyDescent="0.4">
      <c r="A61" s="219"/>
      <c r="B61" s="341"/>
      <c r="C61" s="342"/>
      <c r="D61" s="342"/>
      <c r="E61" s="342"/>
      <c r="F61" s="342"/>
      <c r="G61" s="342"/>
      <c r="H61" s="342"/>
      <c r="I61" s="342"/>
      <c r="J61" s="342"/>
      <c r="K61" s="342"/>
      <c r="L61" s="342"/>
      <c r="M61" s="342"/>
      <c r="N61" s="342"/>
      <c r="O61" s="342"/>
      <c r="P61" s="342"/>
      <c r="Q61" s="342"/>
      <c r="R61" s="342"/>
      <c r="S61" s="342"/>
      <c r="T61" s="342"/>
      <c r="U61" s="342"/>
      <c r="V61" s="342"/>
      <c r="W61" s="342"/>
      <c r="X61" s="342"/>
      <c r="Y61" s="342"/>
      <c r="Z61" s="342"/>
      <c r="AA61" s="342"/>
      <c r="AB61" s="342"/>
      <c r="AC61" s="342"/>
      <c r="AD61" s="342"/>
      <c r="AE61" s="342"/>
      <c r="AF61" s="342"/>
      <c r="AG61" s="342"/>
      <c r="AH61" s="342"/>
      <c r="AI61" s="342"/>
      <c r="AJ61" s="342"/>
      <c r="AK61" s="342"/>
      <c r="AL61" s="342"/>
      <c r="AM61" s="342"/>
      <c r="AN61" s="342"/>
      <c r="AO61" s="342"/>
      <c r="AP61" s="342"/>
      <c r="AQ61" s="342"/>
      <c r="AR61" s="342"/>
      <c r="AS61" s="342"/>
      <c r="AT61" s="104"/>
    </row>
    <row r="62" spans="1:46" ht="37.5" customHeight="1" x14ac:dyDescent="0.4">
      <c r="A62" s="219"/>
      <c r="B62" s="343" t="s">
        <v>302</v>
      </c>
      <c r="C62" s="343"/>
      <c r="D62" s="343"/>
      <c r="E62" s="343"/>
      <c r="F62" s="343"/>
      <c r="G62" s="343"/>
      <c r="H62" s="343"/>
      <c r="I62" s="343"/>
      <c r="J62" s="343"/>
      <c r="K62" s="343"/>
      <c r="L62" s="343"/>
      <c r="M62" s="343"/>
      <c r="N62" s="343"/>
      <c r="O62" s="343"/>
      <c r="P62" s="343"/>
      <c r="Q62" s="343"/>
      <c r="R62" s="343"/>
      <c r="S62" s="343"/>
      <c r="T62" s="343"/>
      <c r="U62" s="343"/>
      <c r="V62" s="343"/>
      <c r="W62" s="343"/>
      <c r="X62" s="343"/>
      <c r="Y62" s="343"/>
      <c r="Z62" s="343"/>
      <c r="AA62" s="343"/>
      <c r="AB62" s="343"/>
      <c r="AC62" s="343"/>
      <c r="AD62" s="343"/>
      <c r="AE62" s="343"/>
      <c r="AF62" s="343"/>
      <c r="AG62" s="343"/>
      <c r="AH62" s="343"/>
      <c r="AI62" s="343"/>
      <c r="AJ62" s="343"/>
      <c r="AK62" s="343"/>
      <c r="AL62" s="343"/>
      <c r="AM62" s="343"/>
      <c r="AN62" s="343"/>
      <c r="AO62" s="343"/>
      <c r="AP62" s="343"/>
      <c r="AQ62" s="343"/>
      <c r="AR62" s="343"/>
      <c r="AS62" s="343"/>
      <c r="AT62" s="104"/>
    </row>
    <row r="63" spans="1:46" ht="3.75" customHeight="1" x14ac:dyDescent="0.4">
      <c r="A63" s="219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0"/>
      <c r="Z63" s="20"/>
      <c r="AA63" s="20"/>
      <c r="AB63" s="20"/>
      <c r="AC63" s="20"/>
      <c r="AD63" s="20"/>
      <c r="AE63" s="26"/>
      <c r="AF63" s="25"/>
      <c r="AG63" s="25"/>
      <c r="AH63" s="25"/>
      <c r="AI63" s="25"/>
      <c r="AJ63" s="25"/>
      <c r="AK63" s="25"/>
      <c r="AL63" s="25"/>
      <c r="AM63" s="25"/>
      <c r="AN63" s="20"/>
      <c r="AO63" s="20"/>
      <c r="AP63" s="20"/>
      <c r="AQ63" s="20"/>
      <c r="AR63" s="20"/>
      <c r="AS63" s="20"/>
      <c r="AT63" s="104"/>
    </row>
    <row r="64" spans="1:46" ht="18.75" customHeight="1" x14ac:dyDescent="0.4">
      <c r="A64" s="219"/>
      <c r="B64" s="320" t="s">
        <v>303</v>
      </c>
      <c r="C64" s="320"/>
      <c r="D64" s="320"/>
      <c r="E64" s="320"/>
      <c r="F64" s="320"/>
      <c r="G64" s="320"/>
      <c r="H64" s="320"/>
      <c r="I64" s="54"/>
      <c r="J64" s="54"/>
      <c r="K64" s="54"/>
      <c r="L64" s="54"/>
      <c r="M64" s="54"/>
      <c r="N64" s="54"/>
      <c r="O64" s="224"/>
      <c r="P64" s="224"/>
      <c r="Q64" s="224"/>
      <c r="R64" s="224"/>
      <c r="S64" s="224"/>
      <c r="T64" s="224"/>
      <c r="U64" s="224"/>
      <c r="V64" s="224"/>
      <c r="W64" s="224"/>
      <c r="X64" s="224"/>
      <c r="Y64" s="224"/>
      <c r="Z64" s="224"/>
      <c r="AA64" s="224"/>
      <c r="AB64" s="224"/>
      <c r="AC64" s="224"/>
      <c r="AD64" s="224"/>
      <c r="AE64" s="224"/>
      <c r="AF64" s="224"/>
      <c r="AG64" s="224"/>
      <c r="AH64" s="224"/>
      <c r="AI64" s="224"/>
      <c r="AJ64" s="224"/>
      <c r="AK64" s="224"/>
      <c r="AL64" s="224"/>
      <c r="AM64" s="224"/>
      <c r="AN64" s="224"/>
      <c r="AO64" s="224"/>
      <c r="AP64" s="224"/>
      <c r="AQ64" s="224"/>
      <c r="AR64" s="224"/>
      <c r="AS64" s="224"/>
      <c r="AT64" s="104"/>
    </row>
    <row r="65" spans="1:46" ht="3.75" customHeight="1" x14ac:dyDescent="0.4">
      <c r="A65" s="219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0"/>
      <c r="Z65" s="20"/>
      <c r="AA65" s="20"/>
      <c r="AB65" s="20"/>
      <c r="AC65" s="20"/>
      <c r="AD65" s="20"/>
      <c r="AE65" s="26"/>
      <c r="AF65" s="25"/>
      <c r="AG65" s="25"/>
      <c r="AH65" s="25"/>
      <c r="AI65" s="25"/>
      <c r="AJ65" s="25"/>
      <c r="AK65" s="25"/>
      <c r="AL65" s="25"/>
      <c r="AM65" s="25"/>
      <c r="AN65" s="20"/>
      <c r="AO65" s="20"/>
      <c r="AP65" s="20"/>
      <c r="AQ65" s="20"/>
      <c r="AR65" s="20"/>
      <c r="AS65" s="20"/>
      <c r="AT65" s="104"/>
    </row>
    <row r="66" spans="1:46" ht="45" customHeight="1" x14ac:dyDescent="0.4">
      <c r="A66" s="219"/>
      <c r="B66" s="246" t="s">
        <v>305</v>
      </c>
      <c r="C66" s="246"/>
      <c r="D66" s="246"/>
      <c r="E66" s="246"/>
      <c r="F66" s="246"/>
      <c r="G66" s="246"/>
      <c r="H66" s="246"/>
      <c r="I66" s="246"/>
      <c r="J66" s="246"/>
      <c r="K66" s="246"/>
      <c r="L66" s="246"/>
      <c r="M66" s="246"/>
      <c r="N66" s="246"/>
      <c r="O66" s="246"/>
      <c r="P66" s="246"/>
      <c r="Q66" s="246"/>
      <c r="R66" s="246"/>
      <c r="S66" s="246"/>
      <c r="T66" s="246"/>
      <c r="U66" s="246"/>
      <c r="V66" s="246"/>
      <c r="W66" s="246"/>
      <c r="X66" s="246"/>
      <c r="Y66" s="246"/>
      <c r="Z66" s="246"/>
      <c r="AA66" s="246"/>
      <c r="AB66" s="246"/>
      <c r="AC66" s="246"/>
      <c r="AD66" s="246"/>
      <c r="AE66" s="246"/>
      <c r="AF66" s="246"/>
      <c r="AG66" s="246"/>
      <c r="AH66" s="246"/>
      <c r="AI66" s="246"/>
      <c r="AJ66" s="246"/>
      <c r="AK66" s="246"/>
      <c r="AL66" s="246"/>
      <c r="AM66" s="246"/>
      <c r="AN66" s="246"/>
      <c r="AO66" s="246"/>
      <c r="AP66" s="246"/>
      <c r="AQ66" s="246"/>
      <c r="AR66" s="246"/>
      <c r="AS66" s="246"/>
      <c r="AT66" s="104"/>
    </row>
    <row r="67" spans="1:46" ht="18.75" customHeight="1" x14ac:dyDescent="0.4">
      <c r="A67" s="219"/>
      <c r="B67" s="238" t="s">
        <v>292</v>
      </c>
      <c r="C67" s="238"/>
      <c r="D67" s="238"/>
      <c r="E67" s="238"/>
      <c r="F67" s="238"/>
      <c r="G67" s="238"/>
      <c r="H67" s="238"/>
      <c r="I67" s="238"/>
      <c r="J67" s="238"/>
      <c r="K67" s="238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0"/>
      <c r="Z67" s="20"/>
      <c r="AA67" s="20"/>
      <c r="AB67" s="20"/>
      <c r="AC67" s="20"/>
      <c r="AD67" s="20"/>
      <c r="AE67" s="26"/>
      <c r="AF67" s="25"/>
      <c r="AG67" s="25"/>
      <c r="AH67" s="25"/>
      <c r="AI67" s="25"/>
      <c r="AJ67" s="25"/>
      <c r="AK67" s="25"/>
      <c r="AL67" s="25"/>
      <c r="AM67" s="25"/>
      <c r="AN67" s="20"/>
      <c r="AO67" s="20"/>
      <c r="AP67" s="20"/>
      <c r="AQ67" s="20"/>
      <c r="AR67" s="20"/>
      <c r="AS67" s="20"/>
      <c r="AT67" s="104"/>
    </row>
    <row r="68" spans="1:46" ht="60.75" customHeight="1" x14ac:dyDescent="0.4">
      <c r="A68" s="219"/>
      <c r="B68" s="341"/>
      <c r="C68" s="342"/>
      <c r="D68" s="342"/>
      <c r="E68" s="342"/>
      <c r="F68" s="342"/>
      <c r="G68" s="342"/>
      <c r="H68" s="342"/>
      <c r="I68" s="342"/>
      <c r="J68" s="342"/>
      <c r="K68" s="342"/>
      <c r="L68" s="342"/>
      <c r="M68" s="342"/>
      <c r="N68" s="342"/>
      <c r="O68" s="342"/>
      <c r="P68" s="342"/>
      <c r="Q68" s="342"/>
      <c r="R68" s="342"/>
      <c r="S68" s="342"/>
      <c r="T68" s="342"/>
      <c r="U68" s="342"/>
      <c r="V68" s="342"/>
      <c r="W68" s="342"/>
      <c r="X68" s="342"/>
      <c r="Y68" s="342"/>
      <c r="Z68" s="342"/>
      <c r="AA68" s="342"/>
      <c r="AB68" s="342"/>
      <c r="AC68" s="342"/>
      <c r="AD68" s="342"/>
      <c r="AE68" s="342"/>
      <c r="AF68" s="342"/>
      <c r="AG68" s="342"/>
      <c r="AH68" s="342"/>
      <c r="AI68" s="342"/>
      <c r="AJ68" s="342"/>
      <c r="AK68" s="342"/>
      <c r="AL68" s="342"/>
      <c r="AM68" s="342"/>
      <c r="AN68" s="342"/>
      <c r="AO68" s="342"/>
      <c r="AP68" s="342"/>
      <c r="AQ68" s="342"/>
      <c r="AR68" s="342"/>
      <c r="AS68" s="342"/>
      <c r="AT68" s="104"/>
    </row>
    <row r="69" spans="1:46" ht="37.5" customHeight="1" x14ac:dyDescent="0.4">
      <c r="A69" s="219"/>
      <c r="B69" s="343" t="s">
        <v>306</v>
      </c>
      <c r="C69" s="343"/>
      <c r="D69" s="343"/>
      <c r="E69" s="343"/>
      <c r="F69" s="343"/>
      <c r="G69" s="343"/>
      <c r="H69" s="343"/>
      <c r="I69" s="343"/>
      <c r="J69" s="343"/>
      <c r="K69" s="343"/>
      <c r="L69" s="343"/>
      <c r="M69" s="343"/>
      <c r="N69" s="343"/>
      <c r="O69" s="343"/>
      <c r="P69" s="343"/>
      <c r="Q69" s="343"/>
      <c r="R69" s="343"/>
      <c r="S69" s="343"/>
      <c r="T69" s="343"/>
      <c r="U69" s="343"/>
      <c r="V69" s="343"/>
      <c r="W69" s="343"/>
      <c r="X69" s="343"/>
      <c r="Y69" s="343"/>
      <c r="Z69" s="343"/>
      <c r="AA69" s="343"/>
      <c r="AB69" s="343"/>
      <c r="AC69" s="343"/>
      <c r="AD69" s="343"/>
      <c r="AE69" s="343"/>
      <c r="AF69" s="343"/>
      <c r="AG69" s="343"/>
      <c r="AH69" s="343"/>
      <c r="AI69" s="343"/>
      <c r="AJ69" s="343"/>
      <c r="AK69" s="343"/>
      <c r="AL69" s="343"/>
      <c r="AM69" s="343"/>
      <c r="AN69" s="343"/>
      <c r="AO69" s="343"/>
      <c r="AP69" s="343"/>
      <c r="AQ69" s="343"/>
      <c r="AR69" s="343"/>
      <c r="AS69" s="343"/>
      <c r="AT69" s="104"/>
    </row>
    <row r="70" spans="1:46" ht="3.75" customHeight="1" x14ac:dyDescent="0.4">
      <c r="A70" s="220"/>
      <c r="B70" s="143"/>
      <c r="C70" s="143"/>
      <c r="D70" s="143"/>
      <c r="E70" s="143"/>
      <c r="F70" s="143"/>
      <c r="G70" s="143"/>
      <c r="H70" s="143"/>
      <c r="I70" s="143"/>
      <c r="J70" s="143"/>
      <c r="K70" s="143"/>
      <c r="L70" s="143"/>
      <c r="M70" s="143"/>
      <c r="N70" s="143"/>
      <c r="O70" s="143"/>
      <c r="P70" s="143"/>
      <c r="Q70" s="143"/>
      <c r="R70" s="143"/>
      <c r="S70" s="143"/>
      <c r="T70" s="143"/>
      <c r="U70" s="143"/>
      <c r="V70" s="143"/>
      <c r="W70" s="143"/>
      <c r="X70" s="143"/>
      <c r="Y70" s="144"/>
      <c r="Z70" s="144"/>
      <c r="AA70" s="144"/>
      <c r="AB70" s="144"/>
      <c r="AC70" s="144"/>
      <c r="AD70" s="144"/>
      <c r="AE70" s="145"/>
      <c r="AF70" s="143"/>
      <c r="AG70" s="143"/>
      <c r="AH70" s="143"/>
      <c r="AI70" s="143"/>
      <c r="AJ70" s="143"/>
      <c r="AK70" s="143"/>
      <c r="AL70" s="143"/>
      <c r="AM70" s="143"/>
      <c r="AN70" s="144"/>
      <c r="AO70" s="144"/>
      <c r="AP70" s="144"/>
      <c r="AQ70" s="144"/>
      <c r="AR70" s="144"/>
      <c r="AS70" s="144"/>
      <c r="AT70" s="146"/>
    </row>
    <row r="71" spans="1:46" ht="22.5" customHeight="1" x14ac:dyDescent="0.4">
      <c r="A71" s="89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0"/>
      <c r="Z71" s="20"/>
      <c r="AA71" s="20"/>
      <c r="AB71" s="20"/>
      <c r="AC71" s="20"/>
      <c r="AD71" s="20"/>
      <c r="AE71" s="26"/>
      <c r="AF71" s="25"/>
      <c r="AG71" s="25"/>
      <c r="AH71" s="25"/>
      <c r="AI71" s="25"/>
      <c r="AJ71" s="25"/>
      <c r="AK71" s="25"/>
      <c r="AL71" s="25"/>
      <c r="AM71" s="25"/>
      <c r="AN71" s="20"/>
      <c r="AO71" s="20"/>
      <c r="AP71" s="20"/>
      <c r="AQ71" s="20"/>
      <c r="AR71" s="20"/>
      <c r="AS71" s="20"/>
      <c r="AT71" s="25"/>
    </row>
    <row r="72" spans="1:46" ht="22.5" customHeight="1" x14ac:dyDescent="0.4">
      <c r="A72" s="89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0"/>
      <c r="Z72" s="20"/>
      <c r="AA72" s="20"/>
      <c r="AB72" s="20"/>
      <c r="AC72" s="20"/>
      <c r="AD72" s="20"/>
      <c r="AE72" s="26"/>
      <c r="AF72" s="25"/>
      <c r="AG72" s="25"/>
      <c r="AH72" s="25"/>
      <c r="AI72" s="25"/>
      <c r="AJ72" s="25"/>
      <c r="AK72" s="25"/>
      <c r="AL72" s="25"/>
      <c r="AM72" s="25"/>
      <c r="AN72" s="20"/>
      <c r="AO72" s="20"/>
      <c r="AP72" s="20"/>
      <c r="AQ72" s="20"/>
      <c r="AR72" s="20"/>
      <c r="AS72" s="20"/>
      <c r="AT72" s="25"/>
    </row>
    <row r="73" spans="1:46" ht="22.5" customHeight="1" x14ac:dyDescent="0.4">
      <c r="A73" s="89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0"/>
      <c r="Z73" s="20"/>
      <c r="AA73" s="20"/>
      <c r="AB73" s="20"/>
      <c r="AC73" s="20"/>
      <c r="AD73" s="20"/>
      <c r="AE73" s="26"/>
      <c r="AF73" s="25"/>
      <c r="AG73" s="25"/>
      <c r="AH73" s="25"/>
      <c r="AI73" s="25"/>
      <c r="AJ73" s="25"/>
      <c r="AK73" s="25"/>
      <c r="AL73" s="25"/>
      <c r="AM73" s="25"/>
      <c r="AN73" s="20"/>
      <c r="AO73" s="20"/>
      <c r="AP73" s="20"/>
      <c r="AQ73" s="20"/>
      <c r="AR73" s="20"/>
      <c r="AS73" s="20"/>
      <c r="AT73" s="25"/>
    </row>
    <row r="74" spans="1:46" ht="22.5" customHeight="1" x14ac:dyDescent="0.4">
      <c r="A74" s="89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0"/>
      <c r="Z74" s="20"/>
      <c r="AA74" s="20"/>
      <c r="AB74" s="20"/>
      <c r="AC74" s="20"/>
      <c r="AD74" s="20"/>
      <c r="AE74" s="26"/>
      <c r="AF74" s="25"/>
      <c r="AG74" s="25"/>
      <c r="AH74" s="25"/>
      <c r="AI74" s="25"/>
      <c r="AJ74" s="25"/>
      <c r="AK74" s="25"/>
      <c r="AL74" s="25"/>
      <c r="AM74" s="25"/>
      <c r="AN74" s="20"/>
      <c r="AO74" s="20"/>
      <c r="AP74" s="20"/>
      <c r="AQ74" s="20"/>
      <c r="AR74" s="20"/>
      <c r="AS74" s="20"/>
      <c r="AT74" s="25"/>
    </row>
    <row r="75" spans="1:46" ht="22.5" customHeight="1" x14ac:dyDescent="0.4">
      <c r="A75" s="89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0"/>
      <c r="Z75" s="20"/>
      <c r="AA75" s="20"/>
      <c r="AB75" s="20"/>
      <c r="AC75" s="20"/>
      <c r="AD75" s="20"/>
      <c r="AE75" s="26"/>
      <c r="AF75" s="25"/>
      <c r="AG75" s="25"/>
      <c r="AH75" s="25"/>
      <c r="AI75" s="25"/>
      <c r="AJ75" s="25"/>
      <c r="AK75" s="25"/>
      <c r="AL75" s="25"/>
      <c r="AM75" s="25"/>
      <c r="AN75" s="20"/>
      <c r="AO75" s="20"/>
      <c r="AP75" s="20"/>
      <c r="AQ75" s="20"/>
      <c r="AR75" s="20"/>
      <c r="AS75" s="20"/>
      <c r="AT75" s="25"/>
    </row>
    <row r="76" spans="1:46" ht="22.5" customHeight="1" x14ac:dyDescent="0.4">
      <c r="A76" s="89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0"/>
      <c r="Z76" s="20"/>
      <c r="AA76" s="20"/>
      <c r="AB76" s="20"/>
      <c r="AC76" s="20"/>
      <c r="AD76" s="20"/>
      <c r="AE76" s="26"/>
      <c r="AF76" s="25"/>
      <c r="AG76" s="25"/>
      <c r="AH76" s="25"/>
      <c r="AI76" s="25"/>
      <c r="AJ76" s="25"/>
      <c r="AK76" s="25"/>
      <c r="AL76" s="25"/>
      <c r="AM76" s="25"/>
      <c r="AN76" s="20"/>
      <c r="AO76" s="20"/>
      <c r="AP76" s="20"/>
      <c r="AQ76" s="20"/>
      <c r="AR76" s="20"/>
      <c r="AS76" s="20"/>
      <c r="AT76" s="25"/>
    </row>
    <row r="77" spans="1:46" ht="22.5" customHeight="1" x14ac:dyDescent="0.4">
      <c r="A77" s="89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0"/>
      <c r="Z77" s="20"/>
      <c r="AA77" s="20"/>
      <c r="AB77" s="20"/>
      <c r="AC77" s="20"/>
      <c r="AD77" s="20"/>
      <c r="AE77" s="26"/>
      <c r="AF77" s="25"/>
      <c r="AG77" s="25"/>
      <c r="AH77" s="25"/>
      <c r="AI77" s="25"/>
      <c r="AJ77" s="25"/>
      <c r="AK77" s="25"/>
      <c r="AL77" s="25"/>
      <c r="AM77" s="25"/>
      <c r="AN77" s="20"/>
      <c r="AO77" s="20"/>
      <c r="AP77" s="20"/>
      <c r="AQ77" s="20"/>
      <c r="AR77" s="20"/>
      <c r="AS77" s="20"/>
      <c r="AT77" s="25"/>
    </row>
    <row r="78" spans="1:46" ht="22.5" customHeight="1" x14ac:dyDescent="0.4">
      <c r="A78" s="89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0"/>
      <c r="Z78" s="20"/>
      <c r="AA78" s="20"/>
      <c r="AB78" s="20"/>
      <c r="AC78" s="20"/>
      <c r="AD78" s="20"/>
      <c r="AE78" s="26"/>
      <c r="AF78" s="25"/>
      <c r="AG78" s="25"/>
      <c r="AH78" s="25"/>
      <c r="AI78" s="25"/>
      <c r="AJ78" s="25"/>
      <c r="AK78" s="25"/>
      <c r="AL78" s="25"/>
      <c r="AM78" s="25"/>
      <c r="AN78" s="20"/>
      <c r="AO78" s="20"/>
      <c r="AP78" s="20"/>
      <c r="AQ78" s="20"/>
      <c r="AR78" s="20"/>
      <c r="AS78" s="20"/>
      <c r="AT78" s="25"/>
    </row>
  </sheetData>
  <sheetProtection algorithmName="SHA-512" hashValue="0+KYJ09AJYyDHfVwRrXE4A5wMlwbixmSbGUuLAb5WhlZF51/IP/fAIeGQNI+vxNYRrofHZyYiEO+YhDNQx2O4g==" saltValue="/eVdAqicLaLzTnfLYVpBHQ==" spinCount="100000" sheet="1" selectLockedCells="1"/>
  <mergeCells count="74">
    <mergeCell ref="B1:AS1"/>
    <mergeCell ref="AH3:AS3"/>
    <mergeCell ref="B4:AS4"/>
    <mergeCell ref="Q14:W14"/>
    <mergeCell ref="B8:H8"/>
    <mergeCell ref="I8:O8"/>
    <mergeCell ref="Q8:W8"/>
    <mergeCell ref="X8:AS8"/>
    <mergeCell ref="B17:AS17"/>
    <mergeCell ref="AM14:AS14"/>
    <mergeCell ref="AM12:AS12"/>
    <mergeCell ref="B10:H10"/>
    <mergeCell ref="I10:O10"/>
    <mergeCell ref="Q10:W10"/>
    <mergeCell ref="X10:AD10"/>
    <mergeCell ref="AF10:AL10"/>
    <mergeCell ref="AM10:AS10"/>
    <mergeCell ref="B12:H12"/>
    <mergeCell ref="I12:O12"/>
    <mergeCell ref="Q12:W12"/>
    <mergeCell ref="X12:AD12"/>
    <mergeCell ref="AF12:AL12"/>
    <mergeCell ref="B14:H14"/>
    <mergeCell ref="I14:O14"/>
    <mergeCell ref="B34:AS34"/>
    <mergeCell ref="B47:AS47"/>
    <mergeCell ref="X14:AD14"/>
    <mergeCell ref="AF14:AL14"/>
    <mergeCell ref="AN27:AR27"/>
    <mergeCell ref="B16:AS16"/>
    <mergeCell ref="B19:AS19"/>
    <mergeCell ref="B24:P24"/>
    <mergeCell ref="B25:AS25"/>
    <mergeCell ref="B27:I27"/>
    <mergeCell ref="J27:O27"/>
    <mergeCell ref="Q27:X27"/>
    <mergeCell ref="Y27:AB27"/>
    <mergeCell ref="AC27:AD27"/>
    <mergeCell ref="AF27:AM27"/>
    <mergeCell ref="B18:AS18"/>
    <mergeCell ref="B29:O29"/>
    <mergeCell ref="Q29:AD29"/>
    <mergeCell ref="B54:AS54"/>
    <mergeCell ref="B55:AS55"/>
    <mergeCell ref="B43:K43"/>
    <mergeCell ref="B31:I31"/>
    <mergeCell ref="J31:O31"/>
    <mergeCell ref="Q31:X31"/>
    <mergeCell ref="Y31:AD31"/>
    <mergeCell ref="B33:AS33"/>
    <mergeCell ref="B38:AS38"/>
    <mergeCell ref="B40:O40"/>
    <mergeCell ref="P40:AS40"/>
    <mergeCell ref="B42:AS42"/>
    <mergeCell ref="AF31:AM31"/>
    <mergeCell ref="AN31:AS31"/>
    <mergeCell ref="B68:AS68"/>
    <mergeCell ref="B69:AS69"/>
    <mergeCell ref="B61:AS61"/>
    <mergeCell ref="B62:AS62"/>
    <mergeCell ref="B66:AS66"/>
    <mergeCell ref="B67:K67"/>
    <mergeCell ref="O64:AS64"/>
    <mergeCell ref="B64:H64"/>
    <mergeCell ref="B60:K60"/>
    <mergeCell ref="B44:AS44"/>
    <mergeCell ref="B45:AS45"/>
    <mergeCell ref="B59:AS59"/>
    <mergeCell ref="B57:H57"/>
    <mergeCell ref="O57:AS57"/>
    <mergeCell ref="B50:O50"/>
    <mergeCell ref="P50:AS50"/>
    <mergeCell ref="B52:AS52"/>
    <mergeCell ref="B53:K53"/>
  </mergeCells>
  <conditionalFormatting sqref="B25:AS25 O64">
    <cfRule type="containsBlanks" dxfId="203" priority="39">
      <formula>LEN(TRIM(B25))=0</formula>
    </cfRule>
  </conditionalFormatting>
  <conditionalFormatting sqref="B44:AS44">
    <cfRule type="containsBlanks" dxfId="202" priority="37">
      <formula>LEN(TRIM(B44))=0</formula>
    </cfRule>
  </conditionalFormatting>
  <conditionalFormatting sqref="B54:AS54">
    <cfRule type="containsBlanks" dxfId="201" priority="3">
      <formula>LEN(TRIM(B54))=0</formula>
    </cfRule>
  </conditionalFormatting>
  <conditionalFormatting sqref="B61:AS61">
    <cfRule type="containsBlanks" dxfId="200" priority="33">
      <formula>LEN(TRIM(B61))=0</formula>
    </cfRule>
  </conditionalFormatting>
  <conditionalFormatting sqref="B68:AS68">
    <cfRule type="containsBlanks" dxfId="199" priority="31">
      <formula>LEN(TRIM(B68))=0</formula>
    </cfRule>
  </conditionalFormatting>
  <conditionalFormatting sqref="I8:O8">
    <cfRule type="containsBlanks" dxfId="198" priority="46">
      <formula>LEN(TRIM(I8))=0</formula>
    </cfRule>
  </conditionalFormatting>
  <conditionalFormatting sqref="I10:O10">
    <cfRule type="containsBlanks" dxfId="197" priority="29">
      <formula>LEN(TRIM(I10))=0</formula>
    </cfRule>
  </conditionalFormatting>
  <conditionalFormatting sqref="I12:O12">
    <cfRule type="containsBlanks" dxfId="196" priority="28">
      <formula>LEN(TRIM(I12))=0</formula>
    </cfRule>
  </conditionalFormatting>
  <conditionalFormatting sqref="I14:O14">
    <cfRule type="containsBlanks" dxfId="195" priority="27">
      <formula>LEN(TRIM(I14))=0</formula>
    </cfRule>
  </conditionalFormatting>
  <conditionalFormatting sqref="J27:O27">
    <cfRule type="containsBlanks" dxfId="194" priority="44">
      <formula>LEN(TRIM(J27))=0</formula>
    </cfRule>
  </conditionalFormatting>
  <conditionalFormatting sqref="J31:O31">
    <cfRule type="containsBlanks" dxfId="193" priority="45">
      <formula>LEN(TRIM(J31))=0</formula>
    </cfRule>
  </conditionalFormatting>
  <conditionalFormatting sqref="O57">
    <cfRule type="containsBlanks" dxfId="192" priority="34">
      <formula>LEN(TRIM(O57))=0</formula>
    </cfRule>
  </conditionalFormatting>
  <conditionalFormatting sqref="P40:AS40">
    <cfRule type="containsBlanks" dxfId="191" priority="38">
      <formula>LEN(TRIM(P40))=0</formula>
    </cfRule>
  </conditionalFormatting>
  <conditionalFormatting sqref="P50:AS50">
    <cfRule type="containsBlanks" dxfId="190" priority="4">
      <formula>LEN(TRIM(P50))=0</formula>
    </cfRule>
  </conditionalFormatting>
  <conditionalFormatting sqref="Q29:AD29">
    <cfRule type="containsBlanks" dxfId="189" priority="1">
      <formula>LEN(TRIM(Q29))=0</formula>
    </cfRule>
  </conditionalFormatting>
  <conditionalFormatting sqref="Q8:AS8">
    <cfRule type="notContainsBlanks" dxfId="188" priority="6">
      <formula>LEN(TRIM(Q8))&gt;0</formula>
    </cfRule>
  </conditionalFormatting>
  <conditionalFormatting sqref="X10:AD10">
    <cfRule type="containsBlanks" dxfId="187" priority="25">
      <formula>LEN(TRIM(X10))=0</formula>
    </cfRule>
  </conditionalFormatting>
  <conditionalFormatting sqref="X12:AD12">
    <cfRule type="containsBlanks" dxfId="186" priority="24">
      <formula>LEN(TRIM(X12))=0</formula>
    </cfRule>
  </conditionalFormatting>
  <conditionalFormatting sqref="X14:AD14">
    <cfRule type="containsBlanks" dxfId="185" priority="23">
      <formula>LEN(TRIM(X14))=0</formula>
    </cfRule>
  </conditionalFormatting>
  <conditionalFormatting sqref="X8:AS8">
    <cfRule type="expression" dxfId="184" priority="5">
      <formula>$Q$8="Qual:"</formula>
    </cfRule>
  </conditionalFormatting>
  <conditionalFormatting sqref="Y27:AB27">
    <cfRule type="containsBlanks" dxfId="183" priority="43">
      <formula>LEN(TRIM(Y27))=0</formula>
    </cfRule>
  </conditionalFormatting>
  <conditionalFormatting sqref="AM10:AS10">
    <cfRule type="containsBlanks" dxfId="182" priority="22">
      <formula>LEN(TRIM(AM10))=0</formula>
    </cfRule>
  </conditionalFormatting>
  <conditionalFormatting sqref="AM12:AS12">
    <cfRule type="containsBlanks" dxfId="181" priority="21">
      <formula>LEN(TRIM(AM12))=0</formula>
    </cfRule>
  </conditionalFormatting>
  <conditionalFormatting sqref="AM14:AS14">
    <cfRule type="containsBlanks" dxfId="180" priority="20">
      <formula>LEN(TRIM(AM14))=0</formula>
    </cfRule>
  </conditionalFormatting>
  <conditionalFormatting sqref="AN24 AN43 AN53 AN60 AN67">
    <cfRule type="cellIs" dxfId="179" priority="40" operator="greaterThan">
      <formula>0.8</formula>
    </cfRule>
  </conditionalFormatting>
  <conditionalFormatting sqref="AN35:AN36 AN39 AN41 AN48:AN49 AN51 AN56 AN58 AN63 AN65 AN70:AN78">
    <cfRule type="cellIs" dxfId="178" priority="41" operator="greaterThan">
      <formula>0.8</formula>
    </cfRule>
  </conditionalFormatting>
  <conditionalFormatting sqref="AN46">
    <cfRule type="cellIs" dxfId="177" priority="2" operator="greaterThan">
      <formula>0.8</formula>
    </cfRule>
  </conditionalFormatting>
  <conditionalFormatting sqref="AN27:AR27">
    <cfRule type="containsBlanks" dxfId="176" priority="42">
      <formula>LEN(TRIM(AN27))=0</formula>
    </cfRule>
  </conditionalFormatting>
  <conditionalFormatting sqref="AN31:AS31">
    <cfRule type="containsBlanks" dxfId="175" priority="14">
      <formula>LEN(TRIM(AN31))=0</formula>
    </cfRule>
  </conditionalFormatting>
  <dataValidations count="2">
    <dataValidation type="textLength" operator="lessThan" allowBlank="1" showInputMessage="1" showErrorMessage="1" sqref="B25:AS25" xr:uid="{AC830F08-E05F-4692-9198-154C69C1405A}">
      <formula1>650</formula1>
    </dataValidation>
    <dataValidation type="textLength" operator="lessThan" allowBlank="1" showInputMessage="1" showErrorMessage="1" sqref="B44:AS44 B61:AS61 B68:AS68 B54:AS54" xr:uid="{0060FCE1-656D-4EB6-BDF1-F319595E0866}">
      <formula1>400</formula1>
    </dataValidation>
  </dataValidations>
  <printOptions horizontalCentered="1"/>
  <pageMargins left="0.94488188976377963" right="0.70866141732283472" top="1.4173228346456694" bottom="0.74803149606299213" header="0.31496062992125984" footer="0.39370078740157483"/>
  <pageSetup paperSize="9" scale="70" orientation="portrait" r:id="rId1"/>
  <headerFooter>
    <oddHeader>&amp;L&amp;G&amp;C&amp;"Segoe UI,Normal"&amp;6
&amp;16&amp;K1B2A57Fundo de Reabilitação e Conservação Patrimonial&amp;6
&amp;16&amp;K01+044Formulário de Instrução de Candidatura&amp;6&amp;K1B2A57
&amp;16&amp;K01+029Anexo RC&amp;R&amp;G</oddHeader>
    <oddFooter>&amp;R&amp;"Segoe UI,Negrito"&amp;8&amp;P&amp;"Segoe UI,Normal" | &amp;N</oddFooter>
  </headerFooter>
  <rowBreaks count="1" manualBreakCount="1">
    <brk id="46" max="16383" man="1"/>
  </rowBreaks>
  <legacyDrawingHF r:id="rId2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723C377E-2BEE-4B78-AA57-81AA27FEE387}">
          <x14:formula1>
            <xm:f>suporte!$A$20:$A$22</xm:f>
          </x14:formula1>
          <xm:sqref>I8:O8</xm:sqref>
        </x14:dataValidation>
        <x14:dataValidation type="list" allowBlank="1" showInputMessage="1" showErrorMessage="1" xr:uid="{AF023445-D2BC-4E7C-B692-AC081778896B}">
          <x14:formula1>
            <xm:f>suporte!$B$16:$B$17</xm:f>
          </x14:formula1>
          <xm:sqref>I10:O10 X10:AD10 AM10:AS10 I12:O12 X12:AD12 X14:AD14 I14:O14</xm:sqref>
        </x14:dataValidation>
        <x14:dataValidation type="list" allowBlank="1" showInputMessage="1" showErrorMessage="1" xr:uid="{26BCCDE8-F740-4B44-AD04-DA0B470B30F6}">
          <x14:formula1>
            <xm:f>suporte!$C$20:$C$21</xm:f>
          </x14:formula1>
          <xm:sqref>AM12:AS12</xm:sqref>
        </x14:dataValidation>
        <x14:dataValidation type="list" allowBlank="1" showInputMessage="1" showErrorMessage="1" xr:uid="{2094FC61-1A7C-40DC-B490-4D8EDE862BC9}">
          <x14:formula1>
            <xm:f>suporte!$B$16:$B$18</xm:f>
          </x14:formula1>
          <xm:sqref>AM14:AS14</xm:sqref>
        </x14:dataValidation>
        <x14:dataValidation type="list" allowBlank="1" showInputMessage="1" showErrorMessage="1" xr:uid="{9914DC16-7090-435F-8921-3B8E9398C55A}">
          <x14:formula1>
            <xm:f>suporte!$B$24:$B$26</xm:f>
          </x14:formula1>
          <xm:sqref>P40:AS40</xm:sqref>
        </x14:dataValidation>
        <x14:dataValidation type="list" allowBlank="1" showInputMessage="1" showErrorMessage="1" xr:uid="{AB7670C0-C6BB-4270-824C-9F38C9CDC19B}">
          <x14:formula1>
            <xm:f>suporte!$C$24:$C$26</xm:f>
          </x14:formula1>
          <xm:sqref>P50:AS50</xm:sqref>
        </x14:dataValidation>
        <x14:dataValidation type="list" allowBlank="1" showInputMessage="1" showErrorMessage="1" xr:uid="{84976243-577C-4638-99C1-5181A14D8BF0}">
          <x14:formula1>
            <xm:f>suporte!$D$24:$D$26</xm:f>
          </x14:formula1>
          <xm:sqref>O57</xm:sqref>
        </x14:dataValidation>
        <x14:dataValidation type="list" allowBlank="1" showInputMessage="1" showErrorMessage="1" xr:uid="{7D49E391-A05F-4FAA-BF1D-2ED19ED544E7}">
          <x14:formula1>
            <xm:f>suporte!$E$24:$E$26</xm:f>
          </x14:formula1>
          <xm:sqref>O64</xm:sqref>
        </x14:dataValidation>
        <x14:dataValidation type="list" allowBlank="1" showInputMessage="1" showErrorMessage="1" xr:uid="{EFF98E32-62CD-409E-B7E6-0B6C40C70D70}">
          <x14:formula1>
            <xm:f>suporte!$F$1:$F$3</xm:f>
          </x14:formula1>
          <xm:sqref>AN31:AS31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F7192-DAB0-4E96-A305-D65093F0D773}">
  <dimension ref="A1:AV213"/>
  <sheetViews>
    <sheetView showGridLines="0" zoomScaleNormal="100" workbookViewId="0">
      <selection activeCell="I6" sqref="I6:O6"/>
    </sheetView>
  </sheetViews>
  <sheetFormatPr defaultColWidth="8" defaultRowHeight="16.2" x14ac:dyDescent="0.4"/>
  <cols>
    <col min="1" max="1" width="1.08984375" style="89" customWidth="1"/>
    <col min="2" max="45" width="2.36328125" style="89" customWidth="1"/>
    <col min="46" max="46" width="1.08984375" style="89" customWidth="1"/>
    <col min="47" max="16384" width="8" style="89"/>
  </cols>
  <sheetData>
    <row r="1" spans="1:46" ht="22.5" customHeight="1" x14ac:dyDescent="0.4"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226"/>
      <c r="O1" s="226"/>
      <c r="P1" s="226"/>
      <c r="Q1" s="226"/>
      <c r="R1" s="226"/>
      <c r="S1" s="226"/>
      <c r="T1" s="226"/>
      <c r="U1" s="226"/>
      <c r="V1" s="226"/>
      <c r="W1" s="226"/>
      <c r="X1" s="226"/>
      <c r="Y1" s="226"/>
      <c r="Z1" s="226"/>
      <c r="AA1" s="226"/>
      <c r="AB1" s="226"/>
      <c r="AC1" s="226"/>
      <c r="AD1" s="226"/>
      <c r="AE1" s="226"/>
      <c r="AF1" s="226"/>
      <c r="AG1" s="226"/>
      <c r="AH1" s="226"/>
      <c r="AI1" s="226"/>
      <c r="AJ1" s="226"/>
      <c r="AK1" s="226"/>
      <c r="AL1" s="226"/>
      <c r="AM1" s="226"/>
      <c r="AN1" s="226"/>
      <c r="AO1" s="226"/>
      <c r="AP1" s="226"/>
      <c r="AQ1" s="226"/>
      <c r="AR1" s="226"/>
      <c r="AS1" s="226"/>
    </row>
    <row r="2" spans="1:46" ht="15" customHeight="1" x14ac:dyDescent="0.4">
      <c r="AH2" s="346" t="s">
        <v>64</v>
      </c>
      <c r="AI2" s="346"/>
      <c r="AJ2" s="346"/>
      <c r="AK2" s="346"/>
      <c r="AL2" s="346"/>
      <c r="AM2" s="346"/>
      <c r="AN2" s="346"/>
      <c r="AO2" s="346"/>
      <c r="AP2" s="346"/>
      <c r="AQ2" s="346"/>
      <c r="AR2" s="346"/>
      <c r="AS2" s="346"/>
    </row>
    <row r="3" spans="1:46" ht="71.25" customHeight="1" x14ac:dyDescent="0.4">
      <c r="B3" s="246" t="s">
        <v>307</v>
      </c>
      <c r="C3" s="246"/>
      <c r="D3" s="246"/>
      <c r="E3" s="246"/>
      <c r="F3" s="246"/>
      <c r="G3" s="246"/>
      <c r="H3" s="246"/>
      <c r="I3" s="246"/>
      <c r="J3" s="246"/>
      <c r="K3" s="246"/>
      <c r="L3" s="246"/>
      <c r="M3" s="246"/>
      <c r="N3" s="246"/>
      <c r="O3" s="246"/>
      <c r="P3" s="246"/>
      <c r="Q3" s="246"/>
      <c r="R3" s="246"/>
      <c r="S3" s="246"/>
      <c r="T3" s="246"/>
      <c r="U3" s="246"/>
      <c r="V3" s="246"/>
      <c r="W3" s="246"/>
      <c r="X3" s="246"/>
      <c r="Y3" s="246"/>
      <c r="Z3" s="246"/>
      <c r="AA3" s="246"/>
      <c r="AB3" s="246"/>
      <c r="AC3" s="246"/>
      <c r="AD3" s="246"/>
      <c r="AE3" s="246"/>
      <c r="AF3" s="246"/>
      <c r="AG3" s="246"/>
      <c r="AH3" s="246"/>
      <c r="AI3" s="246"/>
      <c r="AJ3" s="246"/>
      <c r="AK3" s="246"/>
      <c r="AL3" s="246"/>
      <c r="AM3" s="246"/>
      <c r="AN3" s="246"/>
      <c r="AO3" s="246"/>
      <c r="AP3" s="246"/>
      <c r="AQ3" s="246"/>
      <c r="AR3" s="246"/>
      <c r="AS3" s="246"/>
      <c r="AT3" s="31"/>
    </row>
    <row r="4" spans="1:46" ht="27" customHeight="1" x14ac:dyDescent="0.4">
      <c r="B4" s="87" t="s">
        <v>31</v>
      </c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31"/>
    </row>
    <row r="5" spans="1:46" ht="6" customHeight="1" x14ac:dyDescent="0.4">
      <c r="A5" s="92"/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85"/>
      <c r="AN5" s="85"/>
      <c r="AO5" s="85"/>
      <c r="AP5" s="85"/>
      <c r="AQ5" s="85"/>
      <c r="AR5" s="85"/>
      <c r="AS5" s="85"/>
      <c r="AT5" s="86"/>
    </row>
    <row r="6" spans="1:46" ht="18.75" customHeight="1" x14ac:dyDescent="0.4">
      <c r="A6" s="90"/>
      <c r="B6" s="353" t="s">
        <v>308</v>
      </c>
      <c r="C6" s="353"/>
      <c r="D6" s="353"/>
      <c r="E6" s="353"/>
      <c r="F6" s="353"/>
      <c r="G6" s="353"/>
      <c r="H6" s="353"/>
      <c r="I6" s="224"/>
      <c r="J6" s="224"/>
      <c r="K6" s="224"/>
      <c r="L6" s="224"/>
      <c r="M6" s="224"/>
      <c r="N6" s="224"/>
      <c r="O6" s="224"/>
      <c r="P6" s="20"/>
      <c r="Q6" s="223" t="s">
        <v>167</v>
      </c>
      <c r="R6" s="223"/>
      <c r="S6" s="223"/>
      <c r="T6" s="223"/>
      <c r="U6" s="223"/>
      <c r="V6" s="223"/>
      <c r="W6" s="223"/>
      <c r="X6" s="224"/>
      <c r="Y6" s="224"/>
      <c r="Z6" s="224"/>
      <c r="AA6" s="224"/>
      <c r="AB6" s="224"/>
      <c r="AC6" s="224"/>
      <c r="AD6" s="224"/>
      <c r="AE6" s="224"/>
      <c r="AF6" s="224"/>
      <c r="AG6" s="224"/>
      <c r="AH6" s="224"/>
      <c r="AI6" s="224"/>
      <c r="AJ6" s="224"/>
      <c r="AK6" s="224"/>
      <c r="AL6" s="224"/>
      <c r="AM6" s="224"/>
      <c r="AN6" s="224"/>
      <c r="AO6" s="224"/>
      <c r="AP6" s="224"/>
      <c r="AQ6" s="224"/>
      <c r="AR6" s="224"/>
      <c r="AS6" s="224"/>
      <c r="AT6" s="38"/>
    </row>
    <row r="7" spans="1:46" ht="3.75" customHeight="1" x14ac:dyDescent="0.4">
      <c r="A7" s="90"/>
      <c r="B7" s="6"/>
      <c r="C7" s="6"/>
      <c r="D7" s="6"/>
      <c r="E7" s="6"/>
      <c r="F7" s="6"/>
      <c r="G7" s="6"/>
      <c r="H7" s="6"/>
      <c r="I7" s="22"/>
      <c r="J7" s="22"/>
      <c r="K7" s="23"/>
      <c r="L7" s="23"/>
      <c r="M7" s="23"/>
      <c r="N7" s="23"/>
      <c r="O7" s="23"/>
      <c r="P7" s="18"/>
      <c r="Q7" s="6"/>
      <c r="R7" s="6"/>
      <c r="S7" s="6"/>
      <c r="T7" s="6"/>
      <c r="U7" s="6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47"/>
    </row>
    <row r="8" spans="1:46" ht="18.75" customHeight="1" x14ac:dyDescent="0.4">
      <c r="A8" s="90"/>
      <c r="B8" s="223" t="s">
        <v>168</v>
      </c>
      <c r="C8" s="223"/>
      <c r="D8" s="223"/>
      <c r="E8" s="223"/>
      <c r="F8" s="223"/>
      <c r="G8" s="223"/>
      <c r="H8" s="223"/>
      <c r="I8" s="224"/>
      <c r="J8" s="224"/>
      <c r="K8" s="224"/>
      <c r="L8" s="224"/>
      <c r="M8" s="224"/>
      <c r="N8" s="224"/>
      <c r="O8" s="224"/>
      <c r="P8" s="20"/>
      <c r="Q8" s="223" t="s">
        <v>169</v>
      </c>
      <c r="R8" s="223"/>
      <c r="S8" s="223"/>
      <c r="T8" s="223"/>
      <c r="U8" s="223"/>
      <c r="V8" s="223"/>
      <c r="W8" s="223"/>
      <c r="X8" s="224"/>
      <c r="Y8" s="224"/>
      <c r="Z8" s="224"/>
      <c r="AA8" s="224"/>
      <c r="AB8" s="224"/>
      <c r="AC8" s="224"/>
      <c r="AD8" s="224"/>
      <c r="AE8" s="26"/>
      <c r="AF8" s="223" t="s">
        <v>310</v>
      </c>
      <c r="AG8" s="223"/>
      <c r="AH8" s="223"/>
      <c r="AI8" s="223"/>
      <c r="AJ8" s="223"/>
      <c r="AK8" s="223"/>
      <c r="AL8" s="223"/>
      <c r="AM8" s="224"/>
      <c r="AN8" s="224"/>
      <c r="AO8" s="224"/>
      <c r="AP8" s="224"/>
      <c r="AQ8" s="224"/>
      <c r="AR8" s="224"/>
      <c r="AS8" s="224"/>
      <c r="AT8" s="38"/>
    </row>
    <row r="9" spans="1:46" ht="3.75" customHeight="1" x14ac:dyDescent="0.4">
      <c r="A9" s="90"/>
      <c r="B9" s="6"/>
      <c r="C9" s="6"/>
      <c r="D9" s="6"/>
      <c r="E9" s="6"/>
      <c r="F9" s="6"/>
      <c r="G9" s="6"/>
      <c r="H9" s="6"/>
      <c r="I9" s="22"/>
      <c r="J9" s="22"/>
      <c r="K9" s="23"/>
      <c r="L9" s="23"/>
      <c r="M9" s="23"/>
      <c r="N9" s="23"/>
      <c r="O9" s="23"/>
      <c r="P9" s="18"/>
      <c r="Q9" s="6"/>
      <c r="R9" s="6"/>
      <c r="S9" s="6"/>
      <c r="T9" s="6"/>
      <c r="U9" s="6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47"/>
    </row>
    <row r="10" spans="1:46" ht="18.75" customHeight="1" x14ac:dyDescent="0.4">
      <c r="A10" s="90"/>
      <c r="B10" s="223" t="s">
        <v>171</v>
      </c>
      <c r="C10" s="223"/>
      <c r="D10" s="223"/>
      <c r="E10" s="223"/>
      <c r="F10" s="223"/>
      <c r="G10" s="223"/>
      <c r="H10" s="223"/>
      <c r="I10" s="224"/>
      <c r="J10" s="224"/>
      <c r="K10" s="224"/>
      <c r="L10" s="224"/>
      <c r="M10" s="224"/>
      <c r="N10" s="224"/>
      <c r="O10" s="224"/>
      <c r="P10" s="20"/>
      <c r="Q10" s="223" t="s">
        <v>172</v>
      </c>
      <c r="R10" s="223"/>
      <c r="S10" s="223"/>
      <c r="T10" s="223"/>
      <c r="U10" s="223"/>
      <c r="V10" s="223"/>
      <c r="W10" s="223"/>
      <c r="X10" s="224"/>
      <c r="Y10" s="224"/>
      <c r="Z10" s="224"/>
      <c r="AA10" s="224"/>
      <c r="AB10" s="224"/>
      <c r="AC10" s="224"/>
      <c r="AD10" s="224"/>
      <c r="AE10" s="26"/>
      <c r="AF10" s="223" t="s">
        <v>173</v>
      </c>
      <c r="AG10" s="223"/>
      <c r="AH10" s="223"/>
      <c r="AI10" s="223"/>
      <c r="AJ10" s="223"/>
      <c r="AK10" s="223"/>
      <c r="AL10" s="223"/>
      <c r="AM10" s="224"/>
      <c r="AN10" s="224"/>
      <c r="AO10" s="224"/>
      <c r="AP10" s="224"/>
      <c r="AQ10" s="224"/>
      <c r="AR10" s="224"/>
      <c r="AS10" s="224"/>
      <c r="AT10" s="38"/>
    </row>
    <row r="11" spans="1:46" ht="3" customHeight="1" x14ac:dyDescent="0.4">
      <c r="A11" s="90"/>
      <c r="B11" s="6"/>
      <c r="C11" s="6"/>
      <c r="D11" s="6"/>
      <c r="E11" s="6"/>
      <c r="F11" s="6"/>
      <c r="G11" s="6"/>
      <c r="H11" s="6"/>
      <c r="I11" s="6"/>
      <c r="J11" s="6"/>
      <c r="K11" s="17"/>
      <c r="L11" s="17"/>
      <c r="M11" s="17"/>
      <c r="N11" s="17"/>
      <c r="O11" s="17"/>
      <c r="P11" s="18"/>
      <c r="Q11" s="6"/>
      <c r="R11" s="6"/>
      <c r="S11" s="6"/>
      <c r="T11" s="6"/>
      <c r="U11" s="6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47"/>
    </row>
    <row r="12" spans="1:46" ht="30" customHeight="1" x14ac:dyDescent="0.4">
      <c r="A12" s="90"/>
      <c r="B12" s="246" t="s">
        <v>311</v>
      </c>
      <c r="C12" s="246"/>
      <c r="D12" s="246"/>
      <c r="E12" s="246"/>
      <c r="F12" s="246"/>
      <c r="G12" s="246"/>
      <c r="H12" s="246"/>
      <c r="I12" s="246"/>
      <c r="J12" s="246"/>
      <c r="K12" s="246"/>
      <c r="L12" s="246"/>
      <c r="M12" s="246"/>
      <c r="N12" s="246"/>
      <c r="O12" s="246"/>
      <c r="P12" s="246"/>
      <c r="Q12" s="246"/>
      <c r="R12" s="246"/>
      <c r="S12" s="246"/>
      <c r="T12" s="246"/>
      <c r="U12" s="246"/>
      <c r="V12" s="246"/>
      <c r="W12" s="246"/>
      <c r="X12" s="246"/>
      <c r="Y12" s="246"/>
      <c r="Z12" s="246"/>
      <c r="AA12" s="246"/>
      <c r="AB12" s="246"/>
      <c r="AC12" s="246"/>
      <c r="AD12" s="246"/>
      <c r="AE12" s="246"/>
      <c r="AF12" s="246"/>
      <c r="AG12" s="246"/>
      <c r="AH12" s="246"/>
      <c r="AI12" s="246"/>
      <c r="AJ12" s="246"/>
      <c r="AK12" s="246"/>
      <c r="AL12" s="246"/>
      <c r="AM12" s="246"/>
      <c r="AN12" s="246"/>
      <c r="AO12" s="246"/>
      <c r="AP12" s="246"/>
      <c r="AQ12" s="246"/>
      <c r="AR12" s="246"/>
      <c r="AS12" s="246"/>
      <c r="AT12" s="47"/>
    </row>
    <row r="13" spans="1:46" ht="15" customHeight="1" x14ac:dyDescent="0.4">
      <c r="A13" s="90"/>
      <c r="B13" s="246" t="s">
        <v>312</v>
      </c>
      <c r="C13" s="246"/>
      <c r="D13" s="246"/>
      <c r="E13" s="246"/>
      <c r="F13" s="246"/>
      <c r="G13" s="246"/>
      <c r="H13" s="246"/>
      <c r="I13" s="246"/>
      <c r="J13" s="246"/>
      <c r="K13" s="246"/>
      <c r="L13" s="246"/>
      <c r="M13" s="246"/>
      <c r="N13" s="246"/>
      <c r="O13" s="246"/>
      <c r="P13" s="246"/>
      <c r="Q13" s="246"/>
      <c r="R13" s="246"/>
      <c r="S13" s="246"/>
      <c r="T13" s="246"/>
      <c r="U13" s="246"/>
      <c r="V13" s="246"/>
      <c r="W13" s="246"/>
      <c r="X13" s="246"/>
      <c r="Y13" s="246"/>
      <c r="Z13" s="246"/>
      <c r="AA13" s="246"/>
      <c r="AB13" s="246"/>
      <c r="AC13" s="246"/>
      <c r="AD13" s="246"/>
      <c r="AE13" s="246"/>
      <c r="AF13" s="246"/>
      <c r="AG13" s="246"/>
      <c r="AH13" s="246"/>
      <c r="AI13" s="246"/>
      <c r="AJ13" s="246"/>
      <c r="AK13" s="246"/>
      <c r="AL13" s="246"/>
      <c r="AM13" s="246"/>
      <c r="AN13" s="246"/>
      <c r="AO13" s="246"/>
      <c r="AP13" s="246"/>
      <c r="AQ13" s="246"/>
      <c r="AR13" s="246"/>
      <c r="AS13" s="246"/>
      <c r="AT13" s="47"/>
    </row>
    <row r="14" spans="1:46" ht="7.5" customHeight="1" x14ac:dyDescent="0.4">
      <c r="A14" s="90"/>
      <c r="B14" s="6"/>
      <c r="C14" s="6"/>
      <c r="D14" s="6"/>
      <c r="E14" s="6"/>
      <c r="F14" s="6"/>
      <c r="G14" s="6"/>
      <c r="H14" s="6"/>
      <c r="I14" s="6"/>
      <c r="J14" s="6"/>
      <c r="K14" s="17"/>
      <c r="L14" s="17"/>
      <c r="M14" s="17"/>
      <c r="N14" s="17"/>
      <c r="O14" s="17"/>
      <c r="P14" s="18"/>
      <c r="Q14" s="6"/>
      <c r="R14" s="6"/>
      <c r="S14" s="6"/>
      <c r="T14" s="6"/>
      <c r="U14" s="6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47"/>
    </row>
    <row r="15" spans="1:46" ht="18.75" customHeight="1" x14ac:dyDescent="0.4">
      <c r="A15" s="90"/>
      <c r="B15" s="353" t="s">
        <v>105</v>
      </c>
      <c r="C15" s="353"/>
      <c r="D15" s="353"/>
      <c r="E15" s="353"/>
      <c r="F15" s="353"/>
      <c r="G15" s="353"/>
      <c r="H15" s="353"/>
      <c r="I15" s="224"/>
      <c r="J15" s="224"/>
      <c r="K15" s="224"/>
      <c r="L15" s="224"/>
      <c r="M15" s="224"/>
      <c r="N15" s="224"/>
      <c r="O15" s="224"/>
      <c r="P15" s="20"/>
      <c r="Q15" s="324" t="str">
        <f>IF(I15=suporte!A22,suporte!B22,"")</f>
        <v/>
      </c>
      <c r="R15" s="324"/>
      <c r="S15" s="324"/>
      <c r="T15" s="324"/>
      <c r="U15" s="324"/>
      <c r="V15" s="324"/>
      <c r="W15" s="324"/>
      <c r="X15" s="347"/>
      <c r="Y15" s="347"/>
      <c r="Z15" s="347"/>
      <c r="AA15" s="347"/>
      <c r="AB15" s="347"/>
      <c r="AC15" s="347"/>
      <c r="AD15" s="347"/>
      <c r="AE15" s="347"/>
      <c r="AF15" s="347"/>
      <c r="AG15" s="347"/>
      <c r="AH15" s="347"/>
      <c r="AI15" s="347"/>
      <c r="AJ15" s="347"/>
      <c r="AK15" s="347"/>
      <c r="AL15" s="347"/>
      <c r="AM15" s="347"/>
      <c r="AN15" s="347"/>
      <c r="AO15" s="347"/>
      <c r="AP15" s="347"/>
      <c r="AQ15" s="347"/>
      <c r="AR15" s="347"/>
      <c r="AS15" s="347"/>
      <c r="AT15" s="38"/>
    </row>
    <row r="16" spans="1:46" ht="3.75" customHeight="1" x14ac:dyDescent="0.4">
      <c r="A16" s="90"/>
      <c r="B16" s="6"/>
      <c r="C16" s="6"/>
      <c r="D16" s="6"/>
      <c r="E16" s="6"/>
      <c r="F16" s="6"/>
      <c r="G16" s="6"/>
      <c r="H16" s="6"/>
      <c r="I16" s="22"/>
      <c r="J16" s="22"/>
      <c r="K16" s="23"/>
      <c r="L16" s="23"/>
      <c r="M16" s="23"/>
      <c r="N16" s="23"/>
      <c r="O16" s="23"/>
      <c r="P16" s="18"/>
      <c r="Q16" s="6"/>
      <c r="R16" s="6"/>
      <c r="S16" s="6"/>
      <c r="T16" s="6"/>
      <c r="U16" s="6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47"/>
    </row>
    <row r="17" spans="1:46" ht="18.75" customHeight="1" x14ac:dyDescent="0.4">
      <c r="A17" s="90"/>
      <c r="B17" s="223" t="s">
        <v>313</v>
      </c>
      <c r="C17" s="223"/>
      <c r="D17" s="223"/>
      <c r="E17" s="223"/>
      <c r="F17" s="223"/>
      <c r="G17" s="223"/>
      <c r="H17" s="223"/>
      <c r="I17" s="224"/>
      <c r="J17" s="224"/>
      <c r="K17" s="224"/>
      <c r="L17" s="224"/>
      <c r="M17" s="224"/>
      <c r="N17" s="224"/>
      <c r="O17" s="224"/>
      <c r="P17" s="20"/>
      <c r="Q17" s="223" t="s">
        <v>174</v>
      </c>
      <c r="R17" s="223"/>
      <c r="S17" s="223"/>
      <c r="T17" s="223"/>
      <c r="U17" s="223"/>
      <c r="V17" s="223"/>
      <c r="W17" s="223"/>
      <c r="X17" s="224"/>
      <c r="Y17" s="224"/>
      <c r="Z17" s="224"/>
      <c r="AA17" s="224"/>
      <c r="AB17" s="224"/>
      <c r="AC17" s="224"/>
      <c r="AD17" s="224"/>
      <c r="AE17" s="26"/>
      <c r="AF17" s="223" t="s">
        <v>175</v>
      </c>
      <c r="AG17" s="223"/>
      <c r="AH17" s="223"/>
      <c r="AI17" s="223"/>
      <c r="AJ17" s="223"/>
      <c r="AK17" s="223"/>
      <c r="AL17" s="223"/>
      <c r="AM17" s="224"/>
      <c r="AN17" s="224"/>
      <c r="AO17" s="224"/>
      <c r="AP17" s="224"/>
      <c r="AQ17" s="224"/>
      <c r="AR17" s="224"/>
      <c r="AS17" s="224"/>
      <c r="AT17" s="38"/>
    </row>
    <row r="18" spans="1:46" ht="3.75" customHeight="1" x14ac:dyDescent="0.4">
      <c r="A18" s="90"/>
      <c r="B18" s="6"/>
      <c r="C18" s="6"/>
      <c r="D18" s="6"/>
      <c r="E18" s="6"/>
      <c r="F18" s="6"/>
      <c r="G18" s="6"/>
      <c r="H18" s="6"/>
      <c r="I18" s="22"/>
      <c r="J18" s="22"/>
      <c r="K18" s="23"/>
      <c r="L18" s="23"/>
      <c r="M18" s="23"/>
      <c r="N18" s="23"/>
      <c r="O18" s="23"/>
      <c r="P18" s="18"/>
      <c r="Q18" s="6"/>
      <c r="R18" s="6"/>
      <c r="S18" s="6"/>
      <c r="T18" s="6"/>
      <c r="U18" s="6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47"/>
    </row>
    <row r="19" spans="1:46" ht="18.75" customHeight="1" x14ac:dyDescent="0.4">
      <c r="A19" s="90"/>
      <c r="B19" s="223" t="s">
        <v>314</v>
      </c>
      <c r="C19" s="223"/>
      <c r="D19" s="223"/>
      <c r="E19" s="223"/>
      <c r="F19" s="223"/>
      <c r="G19" s="223"/>
      <c r="H19" s="223"/>
      <c r="I19" s="224"/>
      <c r="J19" s="224"/>
      <c r="K19" s="224"/>
      <c r="L19" s="224"/>
      <c r="M19" s="224"/>
      <c r="N19" s="224"/>
      <c r="O19" s="224"/>
      <c r="P19" s="20"/>
      <c r="Q19" s="223" t="s">
        <v>110</v>
      </c>
      <c r="R19" s="223"/>
      <c r="S19" s="223"/>
      <c r="T19" s="223"/>
      <c r="U19" s="223"/>
      <c r="V19" s="223"/>
      <c r="W19" s="223"/>
      <c r="X19" s="224"/>
      <c r="Y19" s="224"/>
      <c r="Z19" s="224"/>
      <c r="AA19" s="224"/>
      <c r="AB19" s="224"/>
      <c r="AC19" s="224"/>
      <c r="AD19" s="224"/>
      <c r="AE19" s="26"/>
      <c r="AF19" s="223" t="s">
        <v>111</v>
      </c>
      <c r="AG19" s="223"/>
      <c r="AH19" s="223"/>
      <c r="AI19" s="223"/>
      <c r="AJ19" s="223"/>
      <c r="AK19" s="223"/>
      <c r="AL19" s="223"/>
      <c r="AM19" s="224"/>
      <c r="AN19" s="224"/>
      <c r="AO19" s="224"/>
      <c r="AP19" s="224"/>
      <c r="AQ19" s="224"/>
      <c r="AR19" s="224"/>
      <c r="AS19" s="224"/>
      <c r="AT19" s="38"/>
    </row>
    <row r="20" spans="1:46" ht="3.75" customHeight="1" x14ac:dyDescent="0.4">
      <c r="A20" s="90"/>
      <c r="B20" s="6"/>
      <c r="C20" s="6"/>
      <c r="D20" s="6"/>
      <c r="E20" s="6"/>
      <c r="F20" s="6"/>
      <c r="G20" s="6"/>
      <c r="H20" s="6"/>
      <c r="I20" s="22"/>
      <c r="J20" s="22"/>
      <c r="K20" s="23"/>
      <c r="L20" s="23"/>
      <c r="M20" s="23"/>
      <c r="N20" s="23"/>
      <c r="O20" s="23"/>
      <c r="P20" s="18"/>
      <c r="Q20" s="6"/>
      <c r="R20" s="6"/>
      <c r="S20" s="6"/>
      <c r="T20" s="6"/>
      <c r="U20" s="6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47"/>
    </row>
    <row r="21" spans="1:46" ht="18.75" customHeight="1" x14ac:dyDescent="0.4">
      <c r="A21" s="90"/>
      <c r="B21" s="223" t="s">
        <v>112</v>
      </c>
      <c r="C21" s="223"/>
      <c r="D21" s="223"/>
      <c r="E21" s="223"/>
      <c r="F21" s="223"/>
      <c r="G21" s="223"/>
      <c r="H21" s="223"/>
      <c r="I21" s="224"/>
      <c r="J21" s="224"/>
      <c r="K21" s="224"/>
      <c r="L21" s="224"/>
      <c r="M21" s="224"/>
      <c r="N21" s="224"/>
      <c r="O21" s="224"/>
      <c r="P21" s="20"/>
      <c r="Q21" s="223" t="s">
        <v>177</v>
      </c>
      <c r="R21" s="223"/>
      <c r="S21" s="223"/>
      <c r="T21" s="223"/>
      <c r="U21" s="223"/>
      <c r="V21" s="223"/>
      <c r="W21" s="223"/>
      <c r="X21" s="224"/>
      <c r="Y21" s="224"/>
      <c r="Z21" s="224"/>
      <c r="AA21" s="224"/>
      <c r="AB21" s="224"/>
      <c r="AC21" s="224"/>
      <c r="AD21" s="224"/>
      <c r="AE21" s="26"/>
      <c r="AF21" s="223" t="s">
        <v>315</v>
      </c>
      <c r="AG21" s="223"/>
      <c r="AH21" s="223"/>
      <c r="AI21" s="223"/>
      <c r="AJ21" s="223"/>
      <c r="AK21" s="223"/>
      <c r="AL21" s="223"/>
      <c r="AM21" s="224"/>
      <c r="AN21" s="224"/>
      <c r="AO21" s="224"/>
      <c r="AP21" s="224"/>
      <c r="AQ21" s="224"/>
      <c r="AR21" s="224"/>
      <c r="AS21" s="224"/>
      <c r="AT21" s="38"/>
    </row>
    <row r="22" spans="1:46" ht="3.75" customHeight="1" x14ac:dyDescent="0.4">
      <c r="A22" s="90"/>
      <c r="B22" s="6"/>
      <c r="C22" s="6"/>
      <c r="D22" s="6"/>
      <c r="E22" s="6"/>
      <c r="F22" s="6"/>
      <c r="G22" s="6"/>
      <c r="H22" s="6"/>
      <c r="I22" s="22"/>
      <c r="J22" s="22"/>
      <c r="K22" s="23"/>
      <c r="L22" s="23"/>
      <c r="M22" s="23"/>
      <c r="N22" s="23"/>
      <c r="O22" s="23"/>
      <c r="P22" s="18"/>
      <c r="Q22" s="6"/>
      <c r="R22" s="6"/>
      <c r="S22" s="6"/>
      <c r="T22" s="6"/>
      <c r="U22" s="6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47"/>
    </row>
    <row r="23" spans="1:46" ht="18.75" customHeight="1" x14ac:dyDescent="0.4">
      <c r="A23" s="90"/>
      <c r="B23" s="223" t="s">
        <v>168</v>
      </c>
      <c r="C23" s="223"/>
      <c r="D23" s="223"/>
      <c r="E23" s="223"/>
      <c r="F23" s="223"/>
      <c r="G23" s="223"/>
      <c r="H23" s="223"/>
      <c r="I23" s="224"/>
      <c r="J23" s="224"/>
      <c r="K23" s="224"/>
      <c r="L23" s="224"/>
      <c r="M23" s="224"/>
      <c r="N23" s="224"/>
      <c r="O23" s="224"/>
      <c r="P23" s="20"/>
      <c r="Q23" s="223" t="s">
        <v>316</v>
      </c>
      <c r="R23" s="223"/>
      <c r="S23" s="223"/>
      <c r="T23" s="223"/>
      <c r="U23" s="223"/>
      <c r="V23" s="223"/>
      <c r="W23" s="223"/>
      <c r="X23" s="224"/>
      <c r="Y23" s="224"/>
      <c r="Z23" s="224"/>
      <c r="AA23" s="224"/>
      <c r="AB23" s="224"/>
      <c r="AC23" s="224"/>
      <c r="AD23" s="224"/>
      <c r="AE23" s="26"/>
      <c r="AF23" s="238"/>
      <c r="AG23" s="238"/>
      <c r="AH23" s="238"/>
      <c r="AI23" s="238"/>
      <c r="AJ23" s="238"/>
      <c r="AK23" s="238"/>
      <c r="AL23" s="238"/>
      <c r="AM23" s="280"/>
      <c r="AN23" s="280"/>
      <c r="AO23" s="280"/>
      <c r="AP23" s="280"/>
      <c r="AQ23" s="280"/>
      <c r="AR23" s="280"/>
      <c r="AS23" s="280"/>
      <c r="AT23" s="38"/>
    </row>
    <row r="24" spans="1:46" ht="3.75" customHeight="1" x14ac:dyDescent="0.4">
      <c r="A24" s="90"/>
      <c r="B24" s="6"/>
      <c r="C24" s="6"/>
      <c r="D24" s="6"/>
      <c r="E24" s="6"/>
      <c r="F24" s="6"/>
      <c r="G24" s="6"/>
      <c r="H24" s="6"/>
      <c r="I24" s="22"/>
      <c r="J24" s="22"/>
      <c r="K24" s="23"/>
      <c r="L24" s="23"/>
      <c r="M24" s="23"/>
      <c r="N24" s="23"/>
      <c r="O24" s="23"/>
      <c r="P24" s="18"/>
      <c r="Q24" s="6"/>
      <c r="R24" s="6"/>
      <c r="S24" s="6"/>
      <c r="T24" s="6"/>
      <c r="U24" s="6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47"/>
    </row>
    <row r="25" spans="1:46" ht="29.25" customHeight="1" x14ac:dyDescent="0.4">
      <c r="A25" s="90"/>
      <c r="B25" s="246" t="s">
        <v>317</v>
      </c>
      <c r="C25" s="246"/>
      <c r="D25" s="246"/>
      <c r="E25" s="246"/>
      <c r="F25" s="246"/>
      <c r="G25" s="246"/>
      <c r="H25" s="246"/>
      <c r="I25" s="246"/>
      <c r="J25" s="246"/>
      <c r="K25" s="246"/>
      <c r="L25" s="246"/>
      <c r="M25" s="246"/>
      <c r="N25" s="246"/>
      <c r="O25" s="246"/>
      <c r="P25" s="246"/>
      <c r="Q25" s="246"/>
      <c r="R25" s="246"/>
      <c r="S25" s="246"/>
      <c r="T25" s="246"/>
      <c r="U25" s="246"/>
      <c r="V25" s="246"/>
      <c r="W25" s="246"/>
      <c r="X25" s="246"/>
      <c r="Y25" s="246"/>
      <c r="Z25" s="246"/>
      <c r="AA25" s="246"/>
      <c r="AB25" s="246"/>
      <c r="AC25" s="246"/>
      <c r="AD25" s="246"/>
      <c r="AE25" s="246"/>
      <c r="AF25" s="246"/>
      <c r="AG25" s="246"/>
      <c r="AH25" s="246"/>
      <c r="AI25" s="246"/>
      <c r="AJ25" s="246"/>
      <c r="AK25" s="246"/>
      <c r="AL25" s="246"/>
      <c r="AM25" s="246"/>
      <c r="AN25" s="246"/>
      <c r="AO25" s="246"/>
      <c r="AP25" s="246"/>
      <c r="AQ25" s="246"/>
      <c r="AR25" s="246"/>
      <c r="AS25" s="246"/>
      <c r="AT25" s="38"/>
    </row>
    <row r="26" spans="1:46" s="78" customFormat="1" ht="14.25" customHeight="1" x14ac:dyDescent="0.4">
      <c r="A26" s="203"/>
      <c r="B26" s="246" t="s">
        <v>318</v>
      </c>
      <c r="C26" s="246"/>
      <c r="D26" s="246"/>
      <c r="E26" s="246"/>
      <c r="F26" s="246"/>
      <c r="G26" s="246"/>
      <c r="H26" s="246"/>
      <c r="I26" s="246"/>
      <c r="J26" s="246"/>
      <c r="K26" s="246"/>
      <c r="L26" s="246"/>
      <c r="M26" s="246"/>
      <c r="N26" s="246"/>
      <c r="O26" s="246"/>
      <c r="P26" s="246"/>
      <c r="Q26" s="246"/>
      <c r="R26" s="246"/>
      <c r="S26" s="246"/>
      <c r="T26" s="246"/>
      <c r="U26" s="246"/>
      <c r="V26" s="246"/>
      <c r="W26" s="246"/>
      <c r="X26" s="246"/>
      <c r="Y26" s="246"/>
      <c r="Z26" s="246"/>
      <c r="AA26" s="246"/>
      <c r="AB26" s="246"/>
      <c r="AC26" s="246"/>
      <c r="AD26" s="246"/>
      <c r="AE26" s="246"/>
      <c r="AF26" s="246"/>
      <c r="AG26" s="246"/>
      <c r="AH26" s="246"/>
      <c r="AI26" s="246"/>
      <c r="AJ26" s="246"/>
      <c r="AK26" s="246"/>
      <c r="AL26" s="246"/>
      <c r="AM26" s="246"/>
      <c r="AN26" s="246"/>
      <c r="AO26" s="246"/>
      <c r="AP26" s="246"/>
      <c r="AQ26" s="246"/>
      <c r="AR26" s="246"/>
      <c r="AS26" s="246"/>
      <c r="AT26" s="21"/>
    </row>
    <row r="27" spans="1:46" s="78" customFormat="1" ht="14.25" customHeight="1" x14ac:dyDescent="0.4">
      <c r="A27" s="203"/>
      <c r="B27" s="246" t="s">
        <v>319</v>
      </c>
      <c r="C27" s="246"/>
      <c r="D27" s="246"/>
      <c r="E27" s="246"/>
      <c r="F27" s="246"/>
      <c r="G27" s="246"/>
      <c r="H27" s="246"/>
      <c r="I27" s="246"/>
      <c r="J27" s="246"/>
      <c r="K27" s="246"/>
      <c r="L27" s="246"/>
      <c r="M27" s="246"/>
      <c r="N27" s="246"/>
      <c r="O27" s="246"/>
      <c r="P27" s="246"/>
      <c r="Q27" s="246"/>
      <c r="R27" s="246"/>
      <c r="S27" s="246"/>
      <c r="T27" s="246"/>
      <c r="U27" s="246"/>
      <c r="V27" s="246"/>
      <c r="W27" s="246"/>
      <c r="X27" s="246"/>
      <c r="Y27" s="246"/>
      <c r="Z27" s="246"/>
      <c r="AA27" s="246"/>
      <c r="AB27" s="246"/>
      <c r="AC27" s="246"/>
      <c r="AD27" s="246"/>
      <c r="AE27" s="246"/>
      <c r="AF27" s="246"/>
      <c r="AG27" s="246"/>
      <c r="AH27" s="246"/>
      <c r="AI27" s="246"/>
      <c r="AJ27" s="246"/>
      <c r="AK27" s="246"/>
      <c r="AL27" s="246"/>
      <c r="AM27" s="246"/>
      <c r="AN27" s="246"/>
      <c r="AO27" s="246"/>
      <c r="AP27" s="246"/>
      <c r="AQ27" s="246"/>
      <c r="AR27" s="246"/>
      <c r="AS27" s="246"/>
      <c r="AT27" s="21"/>
    </row>
    <row r="28" spans="1:46" ht="14.25" customHeight="1" x14ac:dyDescent="0.4">
      <c r="A28" s="90"/>
      <c r="B28" s="246" t="s">
        <v>320</v>
      </c>
      <c r="C28" s="246"/>
      <c r="D28" s="246"/>
      <c r="E28" s="246"/>
      <c r="F28" s="246"/>
      <c r="G28" s="246"/>
      <c r="H28" s="246"/>
      <c r="I28" s="246"/>
      <c r="J28" s="246"/>
      <c r="K28" s="246"/>
      <c r="L28" s="246"/>
      <c r="M28" s="246"/>
      <c r="N28" s="246"/>
      <c r="O28" s="246"/>
      <c r="P28" s="246"/>
      <c r="Q28" s="246"/>
      <c r="R28" s="246"/>
      <c r="S28" s="246"/>
      <c r="T28" s="246"/>
      <c r="U28" s="246"/>
      <c r="V28" s="246"/>
      <c r="W28" s="246"/>
      <c r="X28" s="246"/>
      <c r="Y28" s="246"/>
      <c r="Z28" s="246"/>
      <c r="AA28" s="246"/>
      <c r="AB28" s="246"/>
      <c r="AC28" s="246"/>
      <c r="AD28" s="246"/>
      <c r="AE28" s="246"/>
      <c r="AF28" s="246"/>
      <c r="AG28" s="246"/>
      <c r="AH28" s="246"/>
      <c r="AI28" s="246"/>
      <c r="AJ28" s="246"/>
      <c r="AK28" s="246"/>
      <c r="AL28" s="246"/>
      <c r="AM28" s="246"/>
      <c r="AN28" s="246"/>
      <c r="AO28" s="246"/>
      <c r="AP28" s="246"/>
      <c r="AQ28" s="246"/>
      <c r="AR28" s="246"/>
      <c r="AS28" s="246"/>
      <c r="AT28" s="38"/>
    </row>
    <row r="29" spans="1:46" ht="3.75" customHeight="1" x14ac:dyDescent="0.4">
      <c r="A29" s="93"/>
      <c r="B29" s="48"/>
      <c r="C29" s="48"/>
      <c r="D29" s="48"/>
      <c r="E29" s="48"/>
      <c r="F29" s="48"/>
      <c r="G29" s="48"/>
      <c r="H29" s="48"/>
      <c r="I29" s="48"/>
      <c r="J29" s="48"/>
      <c r="K29" s="94"/>
      <c r="L29" s="94"/>
      <c r="M29" s="94"/>
      <c r="N29" s="94"/>
      <c r="O29" s="94"/>
      <c r="P29" s="49"/>
      <c r="Q29" s="48"/>
      <c r="R29" s="48"/>
      <c r="S29" s="48"/>
      <c r="T29" s="48"/>
      <c r="U29" s="48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50"/>
    </row>
    <row r="30" spans="1:46" ht="30" customHeight="1" x14ac:dyDescent="0.4">
      <c r="A30" s="95"/>
      <c r="B30" s="87" t="s">
        <v>80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0"/>
    </row>
    <row r="31" spans="1:46" ht="3.75" customHeight="1" x14ac:dyDescent="0.4">
      <c r="A31" s="96"/>
      <c r="B31" s="43"/>
      <c r="C31" s="43"/>
      <c r="D31" s="43"/>
      <c r="E31" s="43"/>
      <c r="F31" s="43"/>
      <c r="G31" s="43"/>
      <c r="H31" s="43"/>
      <c r="I31" s="43"/>
      <c r="J31" s="43"/>
      <c r="K31" s="44"/>
      <c r="L31" s="44"/>
      <c r="M31" s="44"/>
      <c r="N31" s="44"/>
      <c r="O31" s="44"/>
      <c r="P31" s="45"/>
      <c r="Q31" s="43"/>
      <c r="R31" s="43"/>
      <c r="S31" s="43"/>
      <c r="T31" s="43"/>
      <c r="U31" s="43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6"/>
    </row>
    <row r="32" spans="1:46" ht="22.5" customHeight="1" x14ac:dyDescent="0.4">
      <c r="A32" s="90"/>
      <c r="B32" s="88" t="s">
        <v>82</v>
      </c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8"/>
      <c r="AO32" s="88"/>
      <c r="AP32" s="88"/>
      <c r="AQ32" s="88"/>
      <c r="AR32" s="88"/>
      <c r="AS32" s="88"/>
      <c r="AT32" s="38"/>
    </row>
    <row r="33" spans="1:48" ht="18.75" customHeight="1" x14ac:dyDescent="0.4">
      <c r="A33" s="90"/>
      <c r="B33" s="238" t="s">
        <v>280</v>
      </c>
      <c r="C33" s="238"/>
      <c r="D33" s="238"/>
      <c r="E33" s="238"/>
      <c r="F33" s="238"/>
      <c r="G33" s="238"/>
      <c r="H33" s="238"/>
      <c r="I33" s="238"/>
      <c r="J33" s="238"/>
      <c r="K33" s="238"/>
      <c r="L33" s="238"/>
      <c r="M33" s="238"/>
      <c r="N33" s="238"/>
      <c r="O33" s="238"/>
      <c r="P33" s="238"/>
      <c r="Q33" s="25"/>
      <c r="R33" s="25"/>
      <c r="S33" s="25"/>
      <c r="T33" s="25"/>
      <c r="U33" s="25"/>
      <c r="V33" s="25"/>
      <c r="W33" s="25"/>
      <c r="X33" s="25"/>
      <c r="Y33" s="20"/>
      <c r="Z33" s="20"/>
      <c r="AA33" s="20"/>
      <c r="AB33" s="20"/>
      <c r="AC33" s="20"/>
      <c r="AD33" s="20"/>
      <c r="AE33" s="26"/>
      <c r="AF33" s="25"/>
      <c r="AG33" s="25"/>
      <c r="AH33" s="25"/>
      <c r="AI33" s="25"/>
      <c r="AJ33" s="25"/>
      <c r="AK33" s="25"/>
      <c r="AL33" s="25"/>
      <c r="AM33" s="25"/>
      <c r="AN33" s="20"/>
      <c r="AO33" s="20"/>
      <c r="AP33" s="20"/>
      <c r="AQ33" s="20"/>
      <c r="AR33" s="20"/>
      <c r="AS33" s="20"/>
      <c r="AT33" s="38"/>
    </row>
    <row r="34" spans="1:48" ht="90" customHeight="1" x14ac:dyDescent="0.4">
      <c r="A34" s="90"/>
      <c r="B34" s="341"/>
      <c r="C34" s="341"/>
      <c r="D34" s="341"/>
      <c r="E34" s="341"/>
      <c r="F34" s="341"/>
      <c r="G34" s="341"/>
      <c r="H34" s="341"/>
      <c r="I34" s="341"/>
      <c r="J34" s="341"/>
      <c r="K34" s="341"/>
      <c r="L34" s="341"/>
      <c r="M34" s="341"/>
      <c r="N34" s="341"/>
      <c r="O34" s="341"/>
      <c r="P34" s="341"/>
      <c r="Q34" s="341"/>
      <c r="R34" s="341"/>
      <c r="S34" s="341"/>
      <c r="T34" s="341"/>
      <c r="U34" s="341"/>
      <c r="V34" s="341"/>
      <c r="W34" s="341"/>
      <c r="X34" s="341"/>
      <c r="Y34" s="341"/>
      <c r="Z34" s="341"/>
      <c r="AA34" s="341"/>
      <c r="AB34" s="341"/>
      <c r="AC34" s="341"/>
      <c r="AD34" s="341"/>
      <c r="AE34" s="341"/>
      <c r="AF34" s="341"/>
      <c r="AG34" s="341"/>
      <c r="AH34" s="341"/>
      <c r="AI34" s="341"/>
      <c r="AJ34" s="341"/>
      <c r="AK34" s="341"/>
      <c r="AL34" s="341"/>
      <c r="AM34" s="341"/>
      <c r="AN34" s="341"/>
      <c r="AO34" s="341"/>
      <c r="AP34" s="341"/>
      <c r="AQ34" s="341"/>
      <c r="AR34" s="341"/>
      <c r="AS34" s="341"/>
      <c r="AT34" s="47"/>
    </row>
    <row r="35" spans="1:48" ht="3.75" customHeight="1" x14ac:dyDescent="0.4">
      <c r="A35" s="90"/>
      <c r="B35" s="6"/>
      <c r="C35" s="6"/>
      <c r="D35" s="6"/>
      <c r="E35" s="6"/>
      <c r="F35" s="6"/>
      <c r="G35" s="6"/>
      <c r="H35" s="6"/>
      <c r="I35" s="6"/>
      <c r="J35" s="6"/>
      <c r="K35" s="17"/>
      <c r="L35" s="17"/>
      <c r="M35" s="17"/>
      <c r="N35" s="17"/>
      <c r="O35" s="17"/>
      <c r="P35" s="18"/>
      <c r="Q35" s="6"/>
      <c r="R35" s="6"/>
      <c r="S35" s="6"/>
      <c r="T35" s="6"/>
      <c r="U35" s="6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47"/>
    </row>
    <row r="36" spans="1:48" ht="18.75" customHeight="1" x14ac:dyDescent="0.4">
      <c r="A36" s="90"/>
      <c r="B36" s="223" t="s">
        <v>117</v>
      </c>
      <c r="C36" s="223"/>
      <c r="D36" s="223"/>
      <c r="E36" s="223"/>
      <c r="F36" s="223"/>
      <c r="G36" s="223"/>
      <c r="H36" s="223"/>
      <c r="I36" s="223"/>
      <c r="J36" s="345"/>
      <c r="K36" s="345"/>
      <c r="L36" s="345"/>
      <c r="M36" s="345"/>
      <c r="N36" s="345"/>
      <c r="O36" s="345"/>
      <c r="P36" s="20"/>
      <c r="Q36" s="223" t="s">
        <v>118</v>
      </c>
      <c r="R36" s="223"/>
      <c r="S36" s="223"/>
      <c r="T36" s="223"/>
      <c r="U36" s="223"/>
      <c r="V36" s="223"/>
      <c r="W36" s="223"/>
      <c r="X36" s="223"/>
      <c r="Y36" s="227"/>
      <c r="Z36" s="227"/>
      <c r="AA36" s="227"/>
      <c r="AB36" s="227"/>
      <c r="AC36" s="323" t="s">
        <v>119</v>
      </c>
      <c r="AD36" s="323"/>
      <c r="AE36" s="26"/>
      <c r="AF36" s="223" t="s">
        <v>120</v>
      </c>
      <c r="AG36" s="223"/>
      <c r="AH36" s="223"/>
      <c r="AI36" s="223"/>
      <c r="AJ36" s="223"/>
      <c r="AK36" s="223"/>
      <c r="AL36" s="223"/>
      <c r="AM36" s="223"/>
      <c r="AN36" s="276">
        <f>X80+X91+X102+X113+X124+X140+X151+X162+X173+X184+X195</f>
        <v>0</v>
      </c>
      <c r="AO36" s="276"/>
      <c r="AP36" s="276"/>
      <c r="AQ36" s="276"/>
      <c r="AR36" s="276"/>
      <c r="AS36" s="54" t="s">
        <v>121</v>
      </c>
      <c r="AT36" s="38"/>
    </row>
    <row r="37" spans="1:48" ht="3.75" customHeight="1" x14ac:dyDescent="0.4">
      <c r="A37" s="90"/>
      <c r="B37" s="6"/>
      <c r="C37" s="6"/>
      <c r="D37" s="6"/>
      <c r="E37" s="6"/>
      <c r="F37" s="6"/>
      <c r="G37" s="6"/>
      <c r="H37" s="6"/>
      <c r="I37" s="6"/>
      <c r="J37" s="6"/>
      <c r="K37" s="17"/>
      <c r="L37" s="17"/>
      <c r="M37" s="17"/>
      <c r="N37" s="17"/>
      <c r="O37" s="17"/>
      <c r="P37" s="18"/>
      <c r="Q37" s="6"/>
      <c r="R37" s="6"/>
      <c r="S37" s="6"/>
      <c r="T37" s="6"/>
      <c r="U37" s="6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47"/>
    </row>
    <row r="38" spans="1:48" ht="18" customHeight="1" x14ac:dyDescent="0.4">
      <c r="A38" s="90"/>
      <c r="B38" s="223" t="s">
        <v>321</v>
      </c>
      <c r="C38" s="223"/>
      <c r="D38" s="223"/>
      <c r="E38" s="223"/>
      <c r="F38" s="223"/>
      <c r="G38" s="223"/>
      <c r="H38" s="223"/>
      <c r="I38" s="223"/>
      <c r="J38" s="223"/>
      <c r="K38" s="223"/>
      <c r="L38" s="223"/>
      <c r="M38" s="223"/>
      <c r="N38" s="223"/>
      <c r="O38" s="223"/>
      <c r="P38" s="223"/>
      <c r="Q38" s="223"/>
      <c r="R38" s="223"/>
      <c r="S38" s="223"/>
      <c r="T38" s="223"/>
      <c r="U38" s="223"/>
      <c r="V38" s="223"/>
      <c r="W38" s="271"/>
      <c r="X38" s="271"/>
      <c r="Y38" s="271"/>
      <c r="Z38" s="271"/>
      <c r="AA38" s="271"/>
      <c r="AB38" s="271"/>
      <c r="AC38" s="271"/>
      <c r="AD38" s="271"/>
      <c r="AE38" s="25"/>
      <c r="AF38" s="25"/>
      <c r="AG38" s="25"/>
      <c r="AH38" s="25"/>
      <c r="AI38" s="25"/>
      <c r="AJ38" s="25"/>
      <c r="AK38" s="25"/>
      <c r="AL38" s="41"/>
      <c r="AM38" s="41"/>
      <c r="AN38" s="41"/>
      <c r="AO38" s="41"/>
      <c r="AP38" s="41"/>
      <c r="AQ38" s="41"/>
      <c r="AR38" s="41"/>
      <c r="AS38" s="41"/>
      <c r="AT38" s="47"/>
    </row>
    <row r="39" spans="1:48" ht="15" customHeight="1" x14ac:dyDescent="0.4">
      <c r="A39" s="90"/>
      <c r="B39" s="6" t="s">
        <v>322</v>
      </c>
      <c r="C39" s="6"/>
      <c r="D39" s="6"/>
      <c r="E39" s="6"/>
      <c r="F39" s="6"/>
      <c r="G39" s="6"/>
      <c r="H39" s="6"/>
      <c r="I39" s="6"/>
      <c r="J39" s="6"/>
      <c r="K39" s="17"/>
      <c r="L39" s="17"/>
      <c r="M39" s="17"/>
      <c r="N39" s="17"/>
      <c r="O39" s="17"/>
      <c r="P39" s="18"/>
      <c r="Q39" s="6"/>
      <c r="R39" s="6"/>
      <c r="S39" s="6"/>
      <c r="T39" s="6"/>
      <c r="U39" s="6"/>
      <c r="V39" s="18"/>
      <c r="W39" s="18"/>
      <c r="X39" s="18"/>
      <c r="Y39" s="352"/>
      <c r="Z39" s="352"/>
      <c r="AA39" s="352"/>
      <c r="AB39" s="352"/>
      <c r="AC39" s="352"/>
      <c r="AD39" s="352"/>
      <c r="AE39" s="352"/>
      <c r="AF39" s="352"/>
      <c r="AG39" s="352"/>
      <c r="AH39" s="352"/>
      <c r="AI39" s="352"/>
      <c r="AJ39" s="352"/>
      <c r="AK39" s="352"/>
      <c r="AL39" s="352"/>
      <c r="AM39" s="352"/>
      <c r="AN39" s="352"/>
      <c r="AO39" s="352"/>
      <c r="AP39" s="352"/>
      <c r="AQ39" s="352"/>
      <c r="AR39" s="352"/>
      <c r="AS39" s="352"/>
      <c r="AT39" s="47"/>
    </row>
    <row r="40" spans="1:48" ht="18.75" customHeight="1" x14ac:dyDescent="0.4">
      <c r="A40" s="90"/>
      <c r="B40" s="333" t="s">
        <v>323</v>
      </c>
      <c r="C40" s="333"/>
      <c r="D40" s="333"/>
      <c r="E40" s="333"/>
      <c r="F40" s="333"/>
      <c r="G40" s="333"/>
      <c r="H40" s="333"/>
      <c r="I40" s="333"/>
      <c r="J40" s="333"/>
      <c r="K40" s="333"/>
      <c r="L40" s="333"/>
      <c r="M40" s="333"/>
      <c r="N40" s="333"/>
      <c r="O40" s="333"/>
      <c r="P40" s="333"/>
      <c r="Q40" s="333"/>
      <c r="R40" s="333"/>
      <c r="S40" s="333"/>
      <c r="T40" s="333"/>
      <c r="U40" s="333"/>
      <c r="V40" s="333"/>
      <c r="W40" s="333"/>
      <c r="X40" s="333"/>
      <c r="Y40" s="333"/>
      <c r="Z40" s="333"/>
      <c r="AA40" s="333"/>
      <c r="AB40" s="333"/>
      <c r="AC40" s="333"/>
      <c r="AD40" s="333"/>
      <c r="AE40" s="333"/>
      <c r="AF40" s="333"/>
      <c r="AG40" s="333"/>
      <c r="AH40" s="333"/>
      <c r="AI40" s="333"/>
      <c r="AJ40" s="333"/>
      <c r="AK40" s="333"/>
      <c r="AL40" s="333"/>
      <c r="AM40" s="333"/>
      <c r="AN40" s="333"/>
      <c r="AO40" s="333"/>
      <c r="AP40" s="333"/>
      <c r="AQ40" s="333"/>
      <c r="AR40" s="333"/>
      <c r="AS40" s="333"/>
      <c r="AT40" s="38"/>
      <c r="AV40" s="97"/>
    </row>
    <row r="41" spans="1:48" ht="3.75" customHeight="1" x14ac:dyDescent="0.4">
      <c r="A41" s="90"/>
      <c r="B41" s="6"/>
      <c r="C41" s="6"/>
      <c r="D41" s="6"/>
      <c r="E41" s="6"/>
      <c r="F41" s="6"/>
      <c r="G41" s="6"/>
      <c r="H41" s="6"/>
      <c r="I41" s="6"/>
      <c r="J41" s="6"/>
      <c r="K41" s="17"/>
      <c r="L41" s="17"/>
      <c r="M41" s="17"/>
      <c r="N41" s="17"/>
      <c r="O41" s="17"/>
      <c r="P41" s="18"/>
      <c r="Q41" s="6"/>
      <c r="R41" s="6"/>
      <c r="S41" s="6"/>
      <c r="T41" s="6"/>
      <c r="U41" s="6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47"/>
    </row>
    <row r="42" spans="1:48" ht="18.75" customHeight="1" x14ac:dyDescent="0.4">
      <c r="A42" s="90"/>
      <c r="B42" s="223" t="s">
        <v>180</v>
      </c>
      <c r="C42" s="223"/>
      <c r="D42" s="223"/>
      <c r="E42" s="223"/>
      <c r="F42" s="223"/>
      <c r="G42" s="223"/>
      <c r="H42" s="223"/>
      <c r="I42" s="223"/>
      <c r="J42" s="223"/>
      <c r="K42" s="223"/>
      <c r="L42" s="223"/>
      <c r="M42" s="223"/>
      <c r="N42" s="223"/>
      <c r="O42" s="223"/>
      <c r="P42" s="223"/>
      <c r="Q42" s="271"/>
      <c r="R42" s="271"/>
      <c r="S42" s="271"/>
      <c r="T42" s="271"/>
      <c r="U42" s="271"/>
      <c r="V42" s="271"/>
      <c r="W42" s="25"/>
      <c r="X42" s="223" t="s">
        <v>324</v>
      </c>
      <c r="Y42" s="223"/>
      <c r="Z42" s="223"/>
      <c r="AA42" s="223"/>
      <c r="AB42" s="223"/>
      <c r="AC42" s="223"/>
      <c r="AD42" s="223"/>
      <c r="AE42" s="223"/>
      <c r="AF42" s="223"/>
      <c r="AG42" s="223"/>
      <c r="AH42" s="223"/>
      <c r="AI42" s="223"/>
      <c r="AJ42" s="223"/>
      <c r="AK42" s="223"/>
      <c r="AL42" s="223"/>
      <c r="AM42" s="223"/>
      <c r="AN42" s="264">
        <f>Q42*AN44</f>
        <v>0</v>
      </c>
      <c r="AO42" s="264"/>
      <c r="AP42" s="264"/>
      <c r="AQ42" s="264"/>
      <c r="AR42" s="264"/>
      <c r="AS42" s="264"/>
      <c r="AT42" s="38"/>
      <c r="AV42" s="97"/>
    </row>
    <row r="43" spans="1:48" ht="3.75" customHeight="1" x14ac:dyDescent="0.4">
      <c r="A43" s="90"/>
      <c r="B43" s="350" t="s">
        <v>325</v>
      </c>
      <c r="C43" s="350"/>
      <c r="D43" s="350"/>
      <c r="E43" s="350"/>
      <c r="F43" s="350"/>
      <c r="G43" s="350"/>
      <c r="H43" s="350"/>
      <c r="I43" s="350"/>
      <c r="J43" s="350"/>
      <c r="K43" s="350"/>
      <c r="L43" s="350"/>
      <c r="M43" s="350"/>
      <c r="N43" s="350"/>
      <c r="O43" s="350"/>
      <c r="P43" s="350"/>
      <c r="Q43" s="350"/>
      <c r="R43" s="350"/>
      <c r="S43" s="350"/>
      <c r="T43" s="350"/>
      <c r="U43" s="350"/>
      <c r="V43" s="350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47"/>
    </row>
    <row r="44" spans="1:48" ht="18.75" customHeight="1" x14ac:dyDescent="0.4">
      <c r="A44" s="90"/>
      <c r="B44" s="351"/>
      <c r="C44" s="351"/>
      <c r="D44" s="351"/>
      <c r="E44" s="351"/>
      <c r="F44" s="351"/>
      <c r="G44" s="351"/>
      <c r="H44" s="351"/>
      <c r="I44" s="351"/>
      <c r="J44" s="351"/>
      <c r="K44" s="351"/>
      <c r="L44" s="351"/>
      <c r="M44" s="351"/>
      <c r="N44" s="351"/>
      <c r="O44" s="351"/>
      <c r="P44" s="351"/>
      <c r="Q44" s="351"/>
      <c r="R44" s="351"/>
      <c r="S44" s="351"/>
      <c r="T44" s="351"/>
      <c r="U44" s="351"/>
      <c r="V44" s="351"/>
      <c r="W44" s="25"/>
      <c r="X44" s="223" t="s">
        <v>182</v>
      </c>
      <c r="Y44" s="223"/>
      <c r="Z44" s="223"/>
      <c r="AA44" s="223"/>
      <c r="AB44" s="223"/>
      <c r="AC44" s="223"/>
      <c r="AD44" s="223"/>
      <c r="AE44" s="223"/>
      <c r="AF44" s="223"/>
      <c r="AG44" s="223"/>
      <c r="AH44" s="223"/>
      <c r="AI44" s="223"/>
      <c r="AJ44" s="223"/>
      <c r="AK44" s="223"/>
      <c r="AL44" s="223"/>
      <c r="AM44" s="223"/>
      <c r="AN44" s="344"/>
      <c r="AO44" s="344"/>
      <c r="AP44" s="344"/>
      <c r="AQ44" s="344"/>
      <c r="AR44" s="344"/>
      <c r="AS44" s="344"/>
      <c r="AT44" s="38"/>
      <c r="AV44" s="97"/>
    </row>
    <row r="45" spans="1:48" ht="3.75" customHeight="1" x14ac:dyDescent="0.4">
      <c r="A45" s="90"/>
      <c r="B45" s="101"/>
      <c r="C45" s="101"/>
      <c r="D45" s="101"/>
      <c r="E45" s="101"/>
      <c r="F45" s="101"/>
      <c r="G45" s="101"/>
      <c r="H45" s="101"/>
      <c r="I45" s="101"/>
      <c r="J45" s="101"/>
      <c r="K45" s="101"/>
      <c r="L45" s="101"/>
      <c r="M45" s="101"/>
      <c r="N45" s="101"/>
      <c r="O45" s="101"/>
      <c r="P45" s="101"/>
      <c r="Q45" s="101"/>
      <c r="R45" s="101"/>
      <c r="S45" s="101"/>
      <c r="T45" s="101"/>
      <c r="U45" s="101"/>
      <c r="V45" s="101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47"/>
    </row>
    <row r="46" spans="1:48" ht="18.75" customHeight="1" x14ac:dyDescent="0.4">
      <c r="A46" s="90"/>
      <c r="B46" s="223" t="s">
        <v>183</v>
      </c>
      <c r="C46" s="223"/>
      <c r="D46" s="223"/>
      <c r="E46" s="223"/>
      <c r="F46" s="223"/>
      <c r="G46" s="223"/>
      <c r="H46" s="223"/>
      <c r="I46" s="223"/>
      <c r="J46" s="223"/>
      <c r="K46" s="223"/>
      <c r="L46" s="223"/>
      <c r="M46" s="223"/>
      <c r="N46" s="223"/>
      <c r="O46" s="223"/>
      <c r="P46" s="223"/>
      <c r="Q46" s="271"/>
      <c r="R46" s="271"/>
      <c r="S46" s="271"/>
      <c r="T46" s="271"/>
      <c r="U46" s="271"/>
      <c r="V46" s="271"/>
      <c r="W46" s="25"/>
      <c r="X46" s="223" t="s">
        <v>184</v>
      </c>
      <c r="Y46" s="223"/>
      <c r="Z46" s="223"/>
      <c r="AA46" s="223"/>
      <c r="AB46" s="223"/>
      <c r="AC46" s="223"/>
      <c r="AD46" s="223"/>
      <c r="AE46" s="223"/>
      <c r="AF46" s="223"/>
      <c r="AG46" s="223"/>
      <c r="AH46" s="223"/>
      <c r="AI46" s="223"/>
      <c r="AJ46" s="223"/>
      <c r="AK46" s="223"/>
      <c r="AL46" s="223"/>
      <c r="AM46" s="223"/>
      <c r="AN46" s="264">
        <f>Q46*AN48</f>
        <v>0</v>
      </c>
      <c r="AO46" s="264"/>
      <c r="AP46" s="264"/>
      <c r="AQ46" s="264"/>
      <c r="AR46" s="264"/>
      <c r="AS46" s="264"/>
      <c r="AT46" s="38"/>
      <c r="AV46" s="97"/>
    </row>
    <row r="47" spans="1:48" ht="3.75" customHeight="1" x14ac:dyDescent="0.4">
      <c r="A47" s="90"/>
      <c r="B47" s="6"/>
      <c r="C47" s="6"/>
      <c r="D47" s="6"/>
      <c r="E47" s="6"/>
      <c r="F47" s="6"/>
      <c r="G47" s="6"/>
      <c r="H47" s="6"/>
      <c r="I47" s="6"/>
      <c r="J47" s="6"/>
      <c r="K47" s="17"/>
      <c r="L47" s="17"/>
      <c r="M47" s="17"/>
      <c r="N47" s="17"/>
      <c r="O47" s="17"/>
      <c r="P47" s="18"/>
      <c r="Q47" s="6"/>
      <c r="R47" s="6"/>
      <c r="S47" s="6"/>
      <c r="T47" s="6"/>
      <c r="U47" s="6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47"/>
    </row>
    <row r="48" spans="1:48" ht="18.75" customHeight="1" x14ac:dyDescent="0.4">
      <c r="A48" s="90"/>
      <c r="B48" s="238"/>
      <c r="C48" s="238"/>
      <c r="D48" s="238"/>
      <c r="E48" s="238"/>
      <c r="F48" s="238"/>
      <c r="G48" s="238"/>
      <c r="H48" s="238"/>
      <c r="I48" s="238"/>
      <c r="J48" s="238"/>
      <c r="K48" s="238"/>
      <c r="L48" s="238"/>
      <c r="M48" s="238"/>
      <c r="N48" s="238"/>
      <c r="O48" s="238"/>
      <c r="P48" s="238"/>
      <c r="Q48" s="338"/>
      <c r="R48" s="338"/>
      <c r="S48" s="338"/>
      <c r="T48" s="338"/>
      <c r="U48" s="338"/>
      <c r="V48" s="338"/>
      <c r="W48" s="25"/>
      <c r="X48" s="223" t="s">
        <v>185</v>
      </c>
      <c r="Y48" s="223"/>
      <c r="Z48" s="223"/>
      <c r="AA48" s="223"/>
      <c r="AB48" s="223"/>
      <c r="AC48" s="223"/>
      <c r="AD48" s="223"/>
      <c r="AE48" s="223"/>
      <c r="AF48" s="223"/>
      <c r="AG48" s="223"/>
      <c r="AH48" s="223"/>
      <c r="AI48" s="223"/>
      <c r="AJ48" s="223"/>
      <c r="AK48" s="223"/>
      <c r="AL48" s="223"/>
      <c r="AM48" s="223"/>
      <c r="AN48" s="344"/>
      <c r="AO48" s="344"/>
      <c r="AP48" s="344"/>
      <c r="AQ48" s="344"/>
      <c r="AR48" s="344"/>
      <c r="AS48" s="344"/>
      <c r="AT48" s="38"/>
      <c r="AV48" s="97"/>
    </row>
    <row r="49" spans="1:48" ht="3.75" customHeight="1" x14ac:dyDescent="0.4">
      <c r="A49" s="90"/>
      <c r="B49" s="6"/>
      <c r="C49" s="6"/>
      <c r="D49" s="6"/>
      <c r="E49" s="6"/>
      <c r="F49" s="6"/>
      <c r="G49" s="6"/>
      <c r="H49" s="6"/>
      <c r="I49" s="6"/>
      <c r="J49" s="6"/>
      <c r="K49" s="17"/>
      <c r="L49" s="17"/>
      <c r="M49" s="17"/>
      <c r="N49" s="17"/>
      <c r="O49" s="17"/>
      <c r="P49" s="18"/>
      <c r="Q49" s="6"/>
      <c r="R49" s="6"/>
      <c r="S49" s="6"/>
      <c r="T49" s="6"/>
      <c r="U49" s="6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47"/>
    </row>
    <row r="50" spans="1:48" ht="18.75" customHeight="1" x14ac:dyDescent="0.4">
      <c r="A50" s="90"/>
      <c r="B50" s="223" t="s">
        <v>186</v>
      </c>
      <c r="C50" s="223"/>
      <c r="D50" s="223"/>
      <c r="E50" s="223"/>
      <c r="F50" s="223"/>
      <c r="G50" s="223"/>
      <c r="H50" s="223"/>
      <c r="I50" s="223"/>
      <c r="J50" s="223"/>
      <c r="K50" s="223"/>
      <c r="L50" s="223"/>
      <c r="M50" s="223"/>
      <c r="N50" s="223"/>
      <c r="O50" s="223"/>
      <c r="P50" s="223"/>
      <c r="Q50" s="264">
        <f>I83+I94+I105+I116+I127+I143+I154+I165+I176+I187+I198+I212</f>
        <v>0</v>
      </c>
      <c r="R50" s="264"/>
      <c r="S50" s="264"/>
      <c r="T50" s="264"/>
      <c r="U50" s="264"/>
      <c r="V50" s="264"/>
      <c r="W50" s="25"/>
      <c r="X50" s="223" t="s">
        <v>187</v>
      </c>
      <c r="Y50" s="223"/>
      <c r="Z50" s="223"/>
      <c r="AA50" s="223"/>
      <c r="AB50" s="223"/>
      <c r="AC50" s="223"/>
      <c r="AD50" s="223"/>
      <c r="AE50" s="223"/>
      <c r="AF50" s="223"/>
      <c r="AG50" s="223"/>
      <c r="AH50" s="223"/>
      <c r="AI50" s="223"/>
      <c r="AJ50" s="223"/>
      <c r="AK50" s="223"/>
      <c r="AL50" s="223"/>
      <c r="AM50" s="223"/>
      <c r="AN50" s="264">
        <f>Q50*AN52</f>
        <v>0</v>
      </c>
      <c r="AO50" s="264"/>
      <c r="AP50" s="264"/>
      <c r="AQ50" s="264"/>
      <c r="AR50" s="264"/>
      <c r="AS50" s="264"/>
      <c r="AT50" s="38"/>
      <c r="AV50" s="97"/>
    </row>
    <row r="51" spans="1:48" ht="3.75" customHeight="1" x14ac:dyDescent="0.4">
      <c r="A51" s="90"/>
      <c r="B51" s="6"/>
      <c r="C51" s="6"/>
      <c r="D51" s="6"/>
      <c r="E51" s="6"/>
      <c r="F51" s="6"/>
      <c r="G51" s="6"/>
      <c r="H51" s="6"/>
      <c r="I51" s="6"/>
      <c r="J51" s="6"/>
      <c r="K51" s="17"/>
      <c r="L51" s="17"/>
      <c r="M51" s="17"/>
      <c r="N51" s="17"/>
      <c r="O51" s="17"/>
      <c r="P51" s="18"/>
      <c r="Q51" s="6"/>
      <c r="R51" s="6"/>
      <c r="S51" s="6"/>
      <c r="T51" s="6"/>
      <c r="U51" s="6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47"/>
    </row>
    <row r="52" spans="1:48" ht="18.75" customHeight="1" x14ac:dyDescent="0.4">
      <c r="A52" s="90"/>
      <c r="B52" s="238"/>
      <c r="C52" s="238"/>
      <c r="D52" s="238"/>
      <c r="E52" s="238"/>
      <c r="F52" s="238"/>
      <c r="G52" s="238"/>
      <c r="H52" s="238"/>
      <c r="I52" s="238"/>
      <c r="J52" s="238"/>
      <c r="K52" s="238"/>
      <c r="L52" s="238"/>
      <c r="M52" s="238"/>
      <c r="N52" s="238"/>
      <c r="O52" s="238"/>
      <c r="P52" s="238"/>
      <c r="Q52" s="338"/>
      <c r="R52" s="338"/>
      <c r="S52" s="338"/>
      <c r="T52" s="338"/>
      <c r="U52" s="338"/>
      <c r="V52" s="338"/>
      <c r="W52" s="25"/>
      <c r="X52" s="223" t="s">
        <v>188</v>
      </c>
      <c r="Y52" s="223"/>
      <c r="Z52" s="223"/>
      <c r="AA52" s="223"/>
      <c r="AB52" s="223"/>
      <c r="AC52" s="223"/>
      <c r="AD52" s="223"/>
      <c r="AE52" s="223"/>
      <c r="AF52" s="223"/>
      <c r="AG52" s="223"/>
      <c r="AH52" s="223"/>
      <c r="AI52" s="223"/>
      <c r="AJ52" s="223"/>
      <c r="AK52" s="223"/>
      <c r="AL52" s="223"/>
      <c r="AM52" s="223"/>
      <c r="AN52" s="344"/>
      <c r="AO52" s="344"/>
      <c r="AP52" s="344"/>
      <c r="AQ52" s="344"/>
      <c r="AR52" s="344"/>
      <c r="AS52" s="344"/>
      <c r="AT52" s="38"/>
      <c r="AV52" s="97"/>
    </row>
    <row r="53" spans="1:48" ht="3.75" customHeight="1" x14ac:dyDescent="0.4">
      <c r="A53" s="90"/>
      <c r="B53" s="6"/>
      <c r="C53" s="6"/>
      <c r="D53" s="6"/>
      <c r="E53" s="6"/>
      <c r="F53" s="6"/>
      <c r="G53" s="6"/>
      <c r="H53" s="6"/>
      <c r="I53" s="6"/>
      <c r="J53" s="6"/>
      <c r="K53" s="17"/>
      <c r="L53" s="17"/>
      <c r="M53" s="17"/>
      <c r="N53" s="17"/>
      <c r="O53" s="17"/>
      <c r="P53" s="18"/>
      <c r="Q53" s="6"/>
      <c r="R53" s="6"/>
      <c r="S53" s="6"/>
      <c r="T53" s="6"/>
      <c r="U53" s="6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47"/>
    </row>
    <row r="54" spans="1:48" ht="18.75" customHeight="1" x14ac:dyDescent="0.4">
      <c r="A54" s="90"/>
      <c r="B54" s="223" t="s">
        <v>189</v>
      </c>
      <c r="C54" s="223"/>
      <c r="D54" s="223"/>
      <c r="E54" s="223"/>
      <c r="F54" s="223"/>
      <c r="G54" s="223"/>
      <c r="H54" s="223"/>
      <c r="I54" s="223"/>
      <c r="J54" s="223"/>
      <c r="K54" s="223"/>
      <c r="L54" s="223"/>
      <c r="M54" s="223"/>
      <c r="N54" s="223"/>
      <c r="O54" s="223"/>
      <c r="P54" s="223"/>
      <c r="Q54" s="264">
        <f>X83+X94+X105+X116+X127+X143+X154+X165+X176+X187+X198+X212</f>
        <v>0</v>
      </c>
      <c r="R54" s="264"/>
      <c r="S54" s="264"/>
      <c r="T54" s="264"/>
      <c r="U54" s="264"/>
      <c r="V54" s="264"/>
      <c r="W54" s="25"/>
      <c r="X54" s="223" t="s">
        <v>190</v>
      </c>
      <c r="Y54" s="223"/>
      <c r="Z54" s="223"/>
      <c r="AA54" s="223"/>
      <c r="AB54" s="223"/>
      <c r="AC54" s="223"/>
      <c r="AD54" s="223"/>
      <c r="AE54" s="223"/>
      <c r="AF54" s="223"/>
      <c r="AG54" s="223"/>
      <c r="AH54" s="223"/>
      <c r="AI54" s="223"/>
      <c r="AJ54" s="223"/>
      <c r="AK54" s="223"/>
      <c r="AL54" s="223"/>
      <c r="AM54" s="223"/>
      <c r="AN54" s="264">
        <f>Q54*AN56</f>
        <v>0</v>
      </c>
      <c r="AO54" s="264"/>
      <c r="AP54" s="264"/>
      <c r="AQ54" s="264"/>
      <c r="AR54" s="264"/>
      <c r="AS54" s="264"/>
      <c r="AT54" s="38"/>
      <c r="AV54" s="97"/>
    </row>
    <row r="55" spans="1:48" ht="3.75" customHeight="1" x14ac:dyDescent="0.4">
      <c r="A55" s="90"/>
      <c r="B55" s="6"/>
      <c r="C55" s="6"/>
      <c r="D55" s="6"/>
      <c r="E55" s="6"/>
      <c r="F55" s="6"/>
      <c r="G55" s="6"/>
      <c r="H55" s="6"/>
      <c r="I55" s="6"/>
      <c r="J55" s="6"/>
      <c r="K55" s="17"/>
      <c r="L55" s="17"/>
      <c r="M55" s="17"/>
      <c r="N55" s="17"/>
      <c r="O55" s="17"/>
      <c r="P55" s="18"/>
      <c r="Q55" s="6"/>
      <c r="R55" s="6"/>
      <c r="S55" s="6"/>
      <c r="T55" s="6"/>
      <c r="U55" s="6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47"/>
    </row>
    <row r="56" spans="1:48" ht="18.75" customHeight="1" x14ac:dyDescent="0.4">
      <c r="A56" s="90"/>
      <c r="B56" s="238"/>
      <c r="C56" s="238"/>
      <c r="D56" s="238"/>
      <c r="E56" s="238"/>
      <c r="F56" s="238"/>
      <c r="G56" s="238"/>
      <c r="H56" s="238"/>
      <c r="I56" s="238"/>
      <c r="J56" s="238"/>
      <c r="K56" s="238"/>
      <c r="L56" s="238"/>
      <c r="M56" s="238"/>
      <c r="N56" s="238"/>
      <c r="O56" s="238"/>
      <c r="P56" s="238"/>
      <c r="Q56" s="338"/>
      <c r="R56" s="338"/>
      <c r="S56" s="338"/>
      <c r="T56" s="338"/>
      <c r="U56" s="338"/>
      <c r="V56" s="338"/>
      <c r="W56" s="25"/>
      <c r="X56" s="223" t="s">
        <v>191</v>
      </c>
      <c r="Y56" s="223"/>
      <c r="Z56" s="223"/>
      <c r="AA56" s="223"/>
      <c r="AB56" s="223"/>
      <c r="AC56" s="223"/>
      <c r="AD56" s="223"/>
      <c r="AE56" s="223"/>
      <c r="AF56" s="223"/>
      <c r="AG56" s="223"/>
      <c r="AH56" s="223"/>
      <c r="AI56" s="223"/>
      <c r="AJ56" s="223"/>
      <c r="AK56" s="223"/>
      <c r="AL56" s="223"/>
      <c r="AM56" s="223"/>
      <c r="AN56" s="344"/>
      <c r="AO56" s="344"/>
      <c r="AP56" s="344"/>
      <c r="AQ56" s="344"/>
      <c r="AR56" s="344"/>
      <c r="AS56" s="344"/>
      <c r="AT56" s="38"/>
      <c r="AV56" s="97"/>
    </row>
    <row r="57" spans="1:48" ht="3.75" customHeight="1" x14ac:dyDescent="0.4">
      <c r="A57" s="90"/>
      <c r="B57" s="6"/>
      <c r="C57" s="6"/>
      <c r="D57" s="6"/>
      <c r="E57" s="6"/>
      <c r="F57" s="6"/>
      <c r="G57" s="6"/>
      <c r="H57" s="6"/>
      <c r="I57" s="6"/>
      <c r="J57" s="6"/>
      <c r="K57" s="17"/>
      <c r="L57" s="17"/>
      <c r="M57" s="17"/>
      <c r="N57" s="17"/>
      <c r="O57" s="17"/>
      <c r="P57" s="18"/>
      <c r="Q57" s="6"/>
      <c r="R57" s="6"/>
      <c r="S57" s="6"/>
      <c r="T57" s="6"/>
      <c r="U57" s="6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47"/>
    </row>
    <row r="58" spans="1:48" ht="18.75" customHeight="1" x14ac:dyDescent="0.4">
      <c r="A58" s="90"/>
      <c r="B58" s="223" t="s">
        <v>192</v>
      </c>
      <c r="C58" s="223"/>
      <c r="D58" s="223"/>
      <c r="E58" s="223"/>
      <c r="F58" s="223"/>
      <c r="G58" s="223"/>
      <c r="H58" s="223"/>
      <c r="I58" s="223"/>
      <c r="J58" s="223"/>
      <c r="K58" s="223"/>
      <c r="L58" s="223"/>
      <c r="M58" s="223"/>
      <c r="N58" s="223"/>
      <c r="O58" s="223"/>
      <c r="P58" s="223"/>
      <c r="Q58" s="264">
        <f>AM83+AM94+AM105+AM116+AM127+AM143+AM154+AM165+AM176+AM187+AM198+AM212</f>
        <v>0</v>
      </c>
      <c r="R58" s="264"/>
      <c r="S58" s="264"/>
      <c r="T58" s="264"/>
      <c r="U58" s="264"/>
      <c r="V58" s="264"/>
      <c r="W58" s="25"/>
      <c r="X58" s="223" t="s">
        <v>326</v>
      </c>
      <c r="Y58" s="223"/>
      <c r="Z58" s="223"/>
      <c r="AA58" s="223"/>
      <c r="AB58" s="223"/>
      <c r="AC58" s="223"/>
      <c r="AD58" s="223"/>
      <c r="AE58" s="223"/>
      <c r="AF58" s="223"/>
      <c r="AG58" s="223"/>
      <c r="AH58" s="223"/>
      <c r="AI58" s="223"/>
      <c r="AJ58" s="223"/>
      <c r="AK58" s="223"/>
      <c r="AL58" s="223"/>
      <c r="AM58" s="223"/>
      <c r="AN58" s="264">
        <f>Q58*AN60</f>
        <v>0</v>
      </c>
      <c r="AO58" s="264"/>
      <c r="AP58" s="264"/>
      <c r="AQ58" s="264"/>
      <c r="AR58" s="264"/>
      <c r="AS58" s="264"/>
      <c r="AT58" s="38"/>
      <c r="AV58" s="97"/>
    </row>
    <row r="59" spans="1:48" ht="3.75" customHeight="1" x14ac:dyDescent="0.4">
      <c r="A59" s="90"/>
      <c r="B59" s="6"/>
      <c r="C59" s="6"/>
      <c r="D59" s="6"/>
      <c r="E59" s="6"/>
      <c r="F59" s="6"/>
      <c r="G59" s="6"/>
      <c r="H59" s="6"/>
      <c r="I59" s="6"/>
      <c r="J59" s="6"/>
      <c r="K59" s="17"/>
      <c r="L59" s="17"/>
      <c r="M59" s="17"/>
      <c r="N59" s="17"/>
      <c r="O59" s="17"/>
      <c r="P59" s="18"/>
      <c r="Q59" s="6"/>
      <c r="R59" s="6"/>
      <c r="S59" s="6"/>
      <c r="T59" s="6"/>
      <c r="U59" s="6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47"/>
    </row>
    <row r="60" spans="1:48" ht="18.75" customHeight="1" x14ac:dyDescent="0.4">
      <c r="A60" s="90"/>
      <c r="B60" s="238"/>
      <c r="C60" s="238"/>
      <c r="D60" s="238"/>
      <c r="E60" s="238"/>
      <c r="F60" s="238"/>
      <c r="G60" s="238"/>
      <c r="H60" s="238"/>
      <c r="I60" s="238"/>
      <c r="J60" s="238"/>
      <c r="K60" s="238"/>
      <c r="L60" s="238"/>
      <c r="M60" s="238"/>
      <c r="N60" s="238"/>
      <c r="O60" s="238"/>
      <c r="P60" s="238"/>
      <c r="Q60" s="338"/>
      <c r="R60" s="338"/>
      <c r="S60" s="338"/>
      <c r="T60" s="338"/>
      <c r="U60" s="338"/>
      <c r="V60" s="338"/>
      <c r="W60" s="25"/>
      <c r="X60" s="223" t="s">
        <v>194</v>
      </c>
      <c r="Y60" s="223"/>
      <c r="Z60" s="223"/>
      <c r="AA60" s="223"/>
      <c r="AB60" s="223"/>
      <c r="AC60" s="223"/>
      <c r="AD60" s="223"/>
      <c r="AE60" s="223"/>
      <c r="AF60" s="223"/>
      <c r="AG60" s="223"/>
      <c r="AH60" s="223"/>
      <c r="AI60" s="223"/>
      <c r="AJ60" s="223"/>
      <c r="AK60" s="223"/>
      <c r="AL60" s="223"/>
      <c r="AM60" s="223"/>
      <c r="AN60" s="344"/>
      <c r="AO60" s="344"/>
      <c r="AP60" s="344"/>
      <c r="AQ60" s="344"/>
      <c r="AR60" s="344"/>
      <c r="AS60" s="344"/>
      <c r="AT60" s="38"/>
      <c r="AV60" s="97"/>
    </row>
    <row r="61" spans="1:48" ht="3.75" customHeight="1" x14ac:dyDescent="0.4">
      <c r="A61" s="90"/>
      <c r="B61" s="6"/>
      <c r="C61" s="6"/>
      <c r="D61" s="6"/>
      <c r="E61" s="6"/>
      <c r="F61" s="6"/>
      <c r="G61" s="6"/>
      <c r="H61" s="6"/>
      <c r="I61" s="6"/>
      <c r="J61" s="6"/>
      <c r="K61" s="17"/>
      <c r="L61" s="17"/>
      <c r="M61" s="17"/>
      <c r="N61" s="17"/>
      <c r="O61" s="17"/>
      <c r="P61" s="18"/>
      <c r="Q61" s="6"/>
      <c r="R61" s="6"/>
      <c r="S61" s="6"/>
      <c r="T61" s="6"/>
      <c r="U61" s="6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47"/>
    </row>
    <row r="62" spans="1:48" ht="18.75" customHeight="1" x14ac:dyDescent="0.4">
      <c r="A62" s="90"/>
      <c r="B62" s="245" t="s">
        <v>195</v>
      </c>
      <c r="C62" s="245"/>
      <c r="D62" s="245"/>
      <c r="E62" s="245"/>
      <c r="F62" s="245"/>
      <c r="G62" s="245"/>
      <c r="H62" s="245"/>
      <c r="I62" s="245"/>
      <c r="J62" s="245"/>
      <c r="K62" s="245"/>
      <c r="L62" s="245"/>
      <c r="M62" s="245"/>
      <c r="N62" s="245"/>
      <c r="O62" s="245"/>
      <c r="P62" s="245"/>
      <c r="Q62" s="269">
        <f>Q42+Q46+Q50+Q54+Q58</f>
        <v>0</v>
      </c>
      <c r="R62" s="269"/>
      <c r="S62" s="269"/>
      <c r="T62" s="269"/>
      <c r="U62" s="269"/>
      <c r="V62" s="269"/>
      <c r="W62" s="25"/>
      <c r="X62" s="245" t="s">
        <v>196</v>
      </c>
      <c r="Y62" s="245"/>
      <c r="Z62" s="245"/>
      <c r="AA62" s="245"/>
      <c r="AB62" s="245"/>
      <c r="AC62" s="245"/>
      <c r="AD62" s="245"/>
      <c r="AE62" s="245"/>
      <c r="AF62" s="245"/>
      <c r="AG62" s="245"/>
      <c r="AH62" s="245"/>
      <c r="AI62" s="245"/>
      <c r="AJ62" s="245"/>
      <c r="AK62" s="245"/>
      <c r="AL62" s="245"/>
      <c r="AM62" s="245"/>
      <c r="AN62" s="269">
        <f>AN42+AN46+AN50+AN54+AN58</f>
        <v>0</v>
      </c>
      <c r="AO62" s="269"/>
      <c r="AP62" s="269"/>
      <c r="AQ62" s="269"/>
      <c r="AR62" s="269"/>
      <c r="AS62" s="269"/>
      <c r="AT62" s="38"/>
      <c r="AV62" s="97"/>
    </row>
    <row r="63" spans="1:48" ht="3.75" customHeight="1" x14ac:dyDescent="0.4">
      <c r="A63" s="90"/>
      <c r="B63" s="6"/>
      <c r="C63" s="6"/>
      <c r="D63" s="6"/>
      <c r="E63" s="6"/>
      <c r="F63" s="6"/>
      <c r="G63" s="6"/>
      <c r="H63" s="6"/>
      <c r="I63" s="6"/>
      <c r="J63" s="6"/>
      <c r="K63" s="17"/>
      <c r="L63" s="17"/>
      <c r="M63" s="17"/>
      <c r="N63" s="17"/>
      <c r="O63" s="17"/>
      <c r="P63" s="18"/>
      <c r="Q63" s="6"/>
      <c r="R63" s="6"/>
      <c r="S63" s="6"/>
      <c r="T63" s="6"/>
      <c r="U63" s="6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47"/>
    </row>
    <row r="64" spans="1:48" ht="18.75" customHeight="1" x14ac:dyDescent="0.4">
      <c r="A64" s="90"/>
      <c r="B64" s="238"/>
      <c r="C64" s="238"/>
      <c r="D64" s="238"/>
      <c r="E64" s="238"/>
      <c r="F64" s="238"/>
      <c r="G64" s="238"/>
      <c r="H64" s="238"/>
      <c r="I64" s="238"/>
      <c r="J64" s="238"/>
      <c r="K64" s="238"/>
      <c r="L64" s="238"/>
      <c r="M64" s="238"/>
      <c r="N64" s="238"/>
      <c r="O64" s="238"/>
      <c r="P64" s="238"/>
      <c r="Q64" s="338"/>
      <c r="R64" s="338"/>
      <c r="S64" s="338"/>
      <c r="T64" s="338"/>
      <c r="U64" s="338"/>
      <c r="V64" s="338"/>
      <c r="W64" s="25"/>
      <c r="X64" s="245" t="s">
        <v>197</v>
      </c>
      <c r="Y64" s="245"/>
      <c r="Z64" s="245"/>
      <c r="AA64" s="245"/>
      <c r="AB64" s="245"/>
      <c r="AC64" s="245"/>
      <c r="AD64" s="245"/>
      <c r="AE64" s="245"/>
      <c r="AF64" s="245"/>
      <c r="AG64" s="245"/>
      <c r="AH64" s="245"/>
      <c r="AI64" s="245"/>
      <c r="AJ64" s="245"/>
      <c r="AK64" s="245"/>
      <c r="AL64" s="245"/>
      <c r="AM64" s="245"/>
      <c r="AN64" s="315">
        <f>IFERROR(AN62/Q62,0)</f>
        <v>0</v>
      </c>
      <c r="AO64" s="315"/>
      <c r="AP64" s="315"/>
      <c r="AQ64" s="315"/>
      <c r="AR64" s="315"/>
      <c r="AS64" s="315"/>
      <c r="AT64" s="38"/>
      <c r="AV64" s="97"/>
    </row>
    <row r="65" spans="1:46" ht="3.75" customHeight="1" x14ac:dyDescent="0.4">
      <c r="A65" s="90"/>
      <c r="B65" s="6"/>
      <c r="C65" s="6"/>
      <c r="D65" s="6"/>
      <c r="E65" s="6"/>
      <c r="F65" s="6"/>
      <c r="G65" s="6"/>
      <c r="H65" s="6"/>
      <c r="I65" s="6"/>
      <c r="J65" s="6"/>
      <c r="K65" s="17"/>
      <c r="L65" s="17"/>
      <c r="M65" s="17"/>
      <c r="N65" s="17"/>
      <c r="O65" s="17"/>
      <c r="P65" s="18"/>
      <c r="Q65" s="6"/>
      <c r="R65" s="6"/>
      <c r="S65" s="6"/>
      <c r="T65" s="6"/>
      <c r="U65" s="6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47"/>
    </row>
    <row r="66" spans="1:46" ht="15" customHeight="1" x14ac:dyDescent="0.4">
      <c r="A66" s="90"/>
      <c r="B66" s="246" t="s">
        <v>327</v>
      </c>
      <c r="C66" s="246"/>
      <c r="D66" s="246"/>
      <c r="E66" s="246"/>
      <c r="F66" s="246"/>
      <c r="G66" s="246"/>
      <c r="H66" s="246"/>
      <c r="I66" s="246"/>
      <c r="J66" s="246"/>
      <c r="K66" s="246"/>
      <c r="L66" s="246"/>
      <c r="M66" s="246"/>
      <c r="N66" s="246"/>
      <c r="O66" s="246"/>
      <c r="P66" s="246"/>
      <c r="Q66" s="246"/>
      <c r="R66" s="246"/>
      <c r="S66" s="246"/>
      <c r="T66" s="246"/>
      <c r="U66" s="246"/>
      <c r="V66" s="246"/>
      <c r="W66" s="246"/>
      <c r="X66" s="246"/>
      <c r="Y66" s="246"/>
      <c r="Z66" s="246"/>
      <c r="AA66" s="246"/>
      <c r="AB66" s="246"/>
      <c r="AC66" s="246"/>
      <c r="AD66" s="246"/>
      <c r="AE66" s="246"/>
      <c r="AF66" s="246"/>
      <c r="AG66" s="246"/>
      <c r="AH66" s="246"/>
      <c r="AI66" s="246"/>
      <c r="AJ66" s="246"/>
      <c r="AK66" s="246"/>
      <c r="AL66" s="246"/>
      <c r="AM66" s="246"/>
      <c r="AN66" s="246"/>
      <c r="AO66" s="246"/>
      <c r="AP66" s="246"/>
      <c r="AQ66" s="246"/>
      <c r="AR66" s="246"/>
      <c r="AS66" s="246"/>
      <c r="AT66" s="47"/>
    </row>
    <row r="67" spans="1:46" ht="3.75" customHeight="1" x14ac:dyDescent="0.4">
      <c r="A67" s="93"/>
      <c r="B67" s="79"/>
      <c r="C67" s="79"/>
      <c r="D67" s="79"/>
      <c r="E67" s="79"/>
      <c r="F67" s="79"/>
      <c r="G67" s="79"/>
      <c r="H67" s="79"/>
      <c r="I67" s="79"/>
      <c r="J67" s="79"/>
      <c r="K67" s="79"/>
      <c r="L67" s="79"/>
      <c r="M67" s="79"/>
      <c r="N67" s="79"/>
      <c r="O67" s="79"/>
      <c r="P67" s="79"/>
      <c r="Q67" s="79"/>
      <c r="R67" s="79"/>
      <c r="S67" s="79"/>
      <c r="T67" s="79"/>
      <c r="U67" s="79"/>
      <c r="V67" s="79"/>
      <c r="W67" s="79"/>
      <c r="X67" s="79"/>
      <c r="Y67" s="80"/>
      <c r="Z67" s="80"/>
      <c r="AA67" s="80"/>
      <c r="AB67" s="80"/>
      <c r="AC67" s="80"/>
      <c r="AD67" s="80"/>
      <c r="AE67" s="81"/>
      <c r="AF67" s="79"/>
      <c r="AG67" s="79"/>
      <c r="AH67" s="79"/>
      <c r="AI67" s="79"/>
      <c r="AJ67" s="79"/>
      <c r="AK67" s="79"/>
      <c r="AL67" s="79"/>
      <c r="AM67" s="79"/>
      <c r="AN67" s="80"/>
      <c r="AO67" s="80"/>
      <c r="AP67" s="80"/>
      <c r="AQ67" s="80"/>
      <c r="AR67" s="80"/>
      <c r="AS67" s="80"/>
      <c r="AT67" s="62"/>
    </row>
    <row r="68" spans="1:46" ht="3.75" customHeight="1" x14ac:dyDescent="0.4"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0"/>
      <c r="Z68" s="20"/>
      <c r="AA68" s="20"/>
      <c r="AB68" s="20"/>
      <c r="AC68" s="20"/>
      <c r="AD68" s="20"/>
      <c r="AE68" s="26"/>
      <c r="AF68" s="25"/>
      <c r="AG68" s="25"/>
      <c r="AH68" s="25"/>
      <c r="AI68" s="25"/>
      <c r="AJ68" s="25"/>
      <c r="AK68" s="25"/>
      <c r="AL68" s="25"/>
      <c r="AM68" s="25"/>
      <c r="AN68" s="20"/>
      <c r="AO68" s="20"/>
      <c r="AP68" s="20"/>
      <c r="AQ68" s="20"/>
      <c r="AR68" s="20"/>
      <c r="AS68" s="20"/>
      <c r="AT68" s="25"/>
    </row>
    <row r="69" spans="1:46" ht="36" customHeight="1" x14ac:dyDescent="0.4">
      <c r="B69" s="226"/>
      <c r="C69" s="226"/>
      <c r="D69" s="226"/>
      <c r="E69" s="226"/>
      <c r="F69" s="226"/>
      <c r="G69" s="226"/>
      <c r="H69" s="226"/>
      <c r="I69" s="226"/>
      <c r="J69" s="226"/>
      <c r="K69" s="226"/>
      <c r="L69" s="226"/>
      <c r="M69" s="226"/>
      <c r="N69" s="226"/>
      <c r="O69" s="226"/>
      <c r="P69" s="226"/>
      <c r="Q69" s="226"/>
      <c r="R69" s="226"/>
      <c r="S69" s="226"/>
      <c r="T69" s="226"/>
      <c r="U69" s="226"/>
      <c r="V69" s="226"/>
      <c r="W69" s="226"/>
      <c r="X69" s="226"/>
      <c r="Y69" s="226"/>
      <c r="Z69" s="226"/>
      <c r="AA69" s="226"/>
      <c r="AB69" s="226"/>
      <c r="AC69" s="226"/>
      <c r="AD69" s="226"/>
      <c r="AE69" s="226"/>
      <c r="AF69" s="226"/>
      <c r="AG69" s="226"/>
      <c r="AH69" s="226"/>
      <c r="AI69" s="226"/>
      <c r="AJ69" s="226"/>
      <c r="AK69" s="226"/>
      <c r="AL69" s="226"/>
      <c r="AM69" s="226"/>
      <c r="AN69" s="226"/>
      <c r="AO69" s="226"/>
      <c r="AP69" s="226"/>
      <c r="AQ69" s="226"/>
      <c r="AR69" s="226"/>
      <c r="AS69" s="226"/>
    </row>
    <row r="70" spans="1:46" ht="30" customHeight="1" x14ac:dyDescent="0.4">
      <c r="A70" s="98"/>
      <c r="B70" s="87" t="s">
        <v>288</v>
      </c>
      <c r="C70" s="79"/>
      <c r="D70" s="79"/>
      <c r="E70" s="79"/>
      <c r="F70" s="79"/>
      <c r="G70" s="79"/>
      <c r="H70" s="79"/>
      <c r="I70" s="79"/>
      <c r="J70" s="79"/>
      <c r="K70" s="79"/>
      <c r="L70" s="79"/>
      <c r="M70" s="79"/>
      <c r="N70" s="79"/>
      <c r="O70" s="79"/>
      <c r="P70" s="79"/>
      <c r="Q70" s="79"/>
      <c r="R70" s="79"/>
      <c r="S70" s="79"/>
      <c r="T70" s="79"/>
      <c r="U70" s="79"/>
      <c r="V70" s="79"/>
      <c r="W70" s="79"/>
      <c r="X70" s="79"/>
      <c r="Y70" s="80"/>
      <c r="Z70" s="80"/>
      <c r="AA70" s="80"/>
      <c r="AB70" s="80"/>
      <c r="AC70" s="80"/>
      <c r="AD70" s="80"/>
      <c r="AE70" s="81"/>
      <c r="AF70" s="79"/>
      <c r="AG70" s="79"/>
      <c r="AH70" s="79"/>
      <c r="AI70" s="79"/>
      <c r="AJ70" s="79"/>
      <c r="AK70" s="79"/>
      <c r="AL70" s="79"/>
      <c r="AM70" s="79"/>
      <c r="AN70" s="80"/>
      <c r="AO70" s="80"/>
      <c r="AP70" s="80"/>
      <c r="AQ70" s="80"/>
      <c r="AR70" s="80"/>
      <c r="AS70" s="80"/>
      <c r="AT70" s="79"/>
    </row>
    <row r="71" spans="1:46" ht="6" customHeight="1" x14ac:dyDescent="0.4">
      <c r="A71" s="92"/>
      <c r="B71" s="85"/>
      <c r="C71" s="85"/>
      <c r="D71" s="85"/>
      <c r="E71" s="85"/>
      <c r="F71" s="85"/>
      <c r="G71" s="85"/>
      <c r="H71" s="85"/>
      <c r="I71" s="85"/>
      <c r="J71" s="85"/>
      <c r="K71" s="85"/>
      <c r="L71" s="85"/>
      <c r="M71" s="85"/>
      <c r="N71" s="85"/>
      <c r="O71" s="85"/>
      <c r="P71" s="85"/>
      <c r="Q71" s="85"/>
      <c r="R71" s="85"/>
      <c r="S71" s="85"/>
      <c r="T71" s="85"/>
      <c r="U71" s="85"/>
      <c r="V71" s="85"/>
      <c r="W71" s="85"/>
      <c r="X71" s="85"/>
      <c r="Y71" s="85"/>
      <c r="Z71" s="85"/>
      <c r="AA71" s="85"/>
      <c r="AB71" s="85"/>
      <c r="AC71" s="85"/>
      <c r="AD71" s="85"/>
      <c r="AE71" s="85"/>
      <c r="AF71" s="85"/>
      <c r="AG71" s="85"/>
      <c r="AH71" s="85"/>
      <c r="AI71" s="85"/>
      <c r="AJ71" s="85"/>
      <c r="AK71" s="85"/>
      <c r="AL71" s="85"/>
      <c r="AM71" s="85"/>
      <c r="AN71" s="85"/>
      <c r="AO71" s="85"/>
      <c r="AP71" s="85"/>
      <c r="AQ71" s="85"/>
      <c r="AR71" s="85"/>
      <c r="AS71" s="85"/>
      <c r="AT71" s="86"/>
    </row>
    <row r="72" spans="1:46" ht="112.5" customHeight="1" x14ac:dyDescent="0.4">
      <c r="A72" s="90"/>
      <c r="B72" s="246" t="s">
        <v>328</v>
      </c>
      <c r="C72" s="246"/>
      <c r="D72" s="246"/>
      <c r="E72" s="246"/>
      <c r="F72" s="246"/>
      <c r="G72" s="246"/>
      <c r="H72" s="246"/>
      <c r="I72" s="246"/>
      <c r="J72" s="246"/>
      <c r="K72" s="246"/>
      <c r="L72" s="246"/>
      <c r="M72" s="246"/>
      <c r="N72" s="246"/>
      <c r="O72" s="246"/>
      <c r="P72" s="246"/>
      <c r="Q72" s="246"/>
      <c r="R72" s="246"/>
      <c r="S72" s="246"/>
      <c r="T72" s="246"/>
      <c r="U72" s="246"/>
      <c r="V72" s="246"/>
      <c r="W72" s="246"/>
      <c r="X72" s="246"/>
      <c r="Y72" s="246"/>
      <c r="Z72" s="246"/>
      <c r="AA72" s="246"/>
      <c r="AB72" s="246"/>
      <c r="AC72" s="246"/>
      <c r="AD72" s="246"/>
      <c r="AE72" s="246"/>
      <c r="AF72" s="246"/>
      <c r="AG72" s="246"/>
      <c r="AH72" s="246"/>
      <c r="AI72" s="246"/>
      <c r="AJ72" s="246"/>
      <c r="AK72" s="246"/>
      <c r="AL72" s="246"/>
      <c r="AM72" s="246"/>
      <c r="AN72" s="246"/>
      <c r="AO72" s="246"/>
      <c r="AP72" s="246"/>
      <c r="AQ72" s="246"/>
      <c r="AR72" s="246"/>
      <c r="AS72" s="246"/>
      <c r="AT72" s="38"/>
    </row>
    <row r="73" spans="1:46" ht="3.75" customHeight="1" x14ac:dyDescent="0.4">
      <c r="A73" s="90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0"/>
      <c r="Z73" s="20"/>
      <c r="AA73" s="20"/>
      <c r="AB73" s="20"/>
      <c r="AC73" s="20"/>
      <c r="AD73" s="20"/>
      <c r="AE73" s="26"/>
      <c r="AF73" s="25"/>
      <c r="AG73" s="25"/>
      <c r="AH73" s="25"/>
      <c r="AI73" s="25"/>
      <c r="AJ73" s="25"/>
      <c r="AK73" s="25"/>
      <c r="AL73" s="25"/>
      <c r="AM73" s="25"/>
      <c r="AN73" s="20"/>
      <c r="AO73" s="20"/>
      <c r="AP73" s="20"/>
      <c r="AQ73" s="20"/>
      <c r="AR73" s="20"/>
      <c r="AS73" s="20"/>
      <c r="AT73" s="38"/>
    </row>
    <row r="74" spans="1:46" ht="22.5" customHeight="1" x14ac:dyDescent="0.4">
      <c r="A74" s="90"/>
      <c r="B74" s="333" t="s">
        <v>329</v>
      </c>
      <c r="C74" s="333"/>
      <c r="D74" s="333"/>
      <c r="E74" s="333"/>
      <c r="F74" s="333"/>
      <c r="G74" s="333"/>
      <c r="H74" s="333"/>
      <c r="I74" s="333"/>
      <c r="J74" s="333"/>
      <c r="K74" s="333"/>
      <c r="L74" s="333"/>
      <c r="M74" s="333"/>
      <c r="N74" s="333"/>
      <c r="O74" s="333"/>
      <c r="P74" s="333"/>
      <c r="Q74" s="333"/>
      <c r="R74" s="333"/>
      <c r="S74" s="333"/>
      <c r="T74" s="333"/>
      <c r="U74" s="333"/>
      <c r="V74" s="333"/>
      <c r="W74" s="333"/>
      <c r="X74" s="333"/>
      <c r="Y74" s="333"/>
      <c r="Z74" s="333"/>
      <c r="AA74" s="333"/>
      <c r="AB74" s="333"/>
      <c r="AC74" s="333"/>
      <c r="AD74" s="333"/>
      <c r="AE74" s="333"/>
      <c r="AF74" s="333"/>
      <c r="AG74" s="333"/>
      <c r="AH74" s="333"/>
      <c r="AI74" s="333"/>
      <c r="AJ74" s="333"/>
      <c r="AK74" s="333"/>
      <c r="AL74" s="333"/>
      <c r="AM74" s="333"/>
      <c r="AN74" s="333"/>
      <c r="AO74" s="333"/>
      <c r="AP74" s="333"/>
      <c r="AQ74" s="333"/>
      <c r="AR74" s="333"/>
      <c r="AS74" s="333"/>
      <c r="AT74" s="38"/>
    </row>
    <row r="75" spans="1:46" ht="3.75" customHeight="1" x14ac:dyDescent="0.4">
      <c r="A75" s="90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0"/>
      <c r="Z75" s="20"/>
      <c r="AA75" s="20"/>
      <c r="AB75" s="20"/>
      <c r="AC75" s="20"/>
      <c r="AD75" s="20"/>
      <c r="AE75" s="26"/>
      <c r="AF75" s="25"/>
      <c r="AG75" s="25"/>
      <c r="AH75" s="25"/>
      <c r="AI75" s="25"/>
      <c r="AJ75" s="25"/>
      <c r="AK75" s="25"/>
      <c r="AL75" s="25"/>
      <c r="AM75" s="25"/>
      <c r="AN75" s="20"/>
      <c r="AO75" s="20"/>
      <c r="AP75" s="20"/>
      <c r="AQ75" s="20"/>
      <c r="AR75" s="20"/>
      <c r="AS75" s="20"/>
      <c r="AT75" s="38"/>
    </row>
    <row r="76" spans="1:46" ht="18.75" customHeight="1" x14ac:dyDescent="0.4">
      <c r="A76" s="90"/>
      <c r="B76" s="223" t="s">
        <v>203</v>
      </c>
      <c r="C76" s="223"/>
      <c r="D76" s="223"/>
      <c r="E76" s="223"/>
      <c r="F76" s="223"/>
      <c r="G76" s="223"/>
      <c r="H76" s="223"/>
      <c r="I76" s="223"/>
      <c r="J76" s="223"/>
      <c r="K76" s="224"/>
      <c r="L76" s="224"/>
      <c r="M76" s="224"/>
      <c r="N76" s="224"/>
      <c r="O76" s="224"/>
      <c r="P76" s="224"/>
      <c r="Q76" s="224"/>
      <c r="R76" s="224"/>
      <c r="S76" s="224"/>
      <c r="T76" s="224"/>
      <c r="U76" s="224"/>
      <c r="V76" s="224"/>
      <c r="W76" s="25"/>
      <c r="X76" s="25"/>
      <c r="Y76" s="223" t="s">
        <v>204</v>
      </c>
      <c r="Z76" s="223"/>
      <c r="AA76" s="223"/>
      <c r="AB76" s="223"/>
      <c r="AC76" s="223"/>
      <c r="AD76" s="223"/>
      <c r="AE76" s="223"/>
      <c r="AF76" s="223"/>
      <c r="AG76" s="223"/>
      <c r="AH76" s="224"/>
      <c r="AI76" s="224"/>
      <c r="AJ76" s="224"/>
      <c r="AK76" s="224"/>
      <c r="AL76" s="224"/>
      <c r="AM76" s="224"/>
      <c r="AN76" s="224"/>
      <c r="AO76" s="224"/>
      <c r="AP76" s="224"/>
      <c r="AQ76" s="224"/>
      <c r="AR76" s="224"/>
      <c r="AS76" s="224"/>
      <c r="AT76" s="38"/>
    </row>
    <row r="77" spans="1:46" ht="3.75" customHeight="1" x14ac:dyDescent="0.4">
      <c r="A77" s="90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0"/>
      <c r="Z77" s="20"/>
      <c r="AA77" s="20"/>
      <c r="AB77" s="20"/>
      <c r="AC77" s="20"/>
      <c r="AD77" s="20"/>
      <c r="AE77" s="26"/>
      <c r="AF77" s="25"/>
      <c r="AG77" s="25"/>
      <c r="AH77" s="25"/>
      <c r="AI77" s="25"/>
      <c r="AJ77" s="25"/>
      <c r="AK77" s="25"/>
      <c r="AL77" s="25"/>
      <c r="AM77" s="25"/>
      <c r="AN77" s="20"/>
      <c r="AO77" s="20"/>
      <c r="AP77" s="20"/>
      <c r="AQ77" s="20"/>
      <c r="AR77" s="20"/>
      <c r="AS77" s="20"/>
      <c r="AT77" s="38"/>
    </row>
    <row r="78" spans="1:46" ht="18" customHeight="1" x14ac:dyDescent="0.4">
      <c r="A78" s="90"/>
      <c r="B78" s="223" t="s">
        <v>205</v>
      </c>
      <c r="C78" s="223"/>
      <c r="D78" s="223"/>
      <c r="E78" s="223"/>
      <c r="F78" s="223"/>
      <c r="G78" s="223"/>
      <c r="H78" s="223"/>
      <c r="I78" s="224"/>
      <c r="J78" s="224"/>
      <c r="K78" s="224"/>
      <c r="L78" s="224"/>
      <c r="M78" s="224"/>
      <c r="N78" s="224"/>
      <c r="O78" s="224"/>
      <c r="P78" s="25"/>
      <c r="Q78" s="223" t="s">
        <v>206</v>
      </c>
      <c r="R78" s="223"/>
      <c r="S78" s="223"/>
      <c r="T78" s="223"/>
      <c r="U78" s="223"/>
      <c r="V78" s="223"/>
      <c r="W78" s="223"/>
      <c r="X78" s="224"/>
      <c r="Y78" s="224"/>
      <c r="Z78" s="224"/>
      <c r="AA78" s="224"/>
      <c r="AB78" s="224"/>
      <c r="AC78" s="224"/>
      <c r="AD78" s="224"/>
      <c r="AE78" s="26"/>
      <c r="AF78" s="223" t="s">
        <v>207</v>
      </c>
      <c r="AG78" s="223"/>
      <c r="AH78" s="223"/>
      <c r="AI78" s="223"/>
      <c r="AJ78" s="223"/>
      <c r="AK78" s="223"/>
      <c r="AL78" s="223"/>
      <c r="AM78" s="224"/>
      <c r="AN78" s="224"/>
      <c r="AO78" s="224"/>
      <c r="AP78" s="224"/>
      <c r="AQ78" s="224"/>
      <c r="AR78" s="224"/>
      <c r="AS78" s="224"/>
      <c r="AT78" s="38"/>
    </row>
    <row r="79" spans="1:46" ht="3.75" customHeight="1" x14ac:dyDescent="0.4">
      <c r="A79" s="90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0"/>
      <c r="Z79" s="20"/>
      <c r="AA79" s="20"/>
      <c r="AB79" s="20"/>
      <c r="AC79" s="20"/>
      <c r="AD79" s="20"/>
      <c r="AE79" s="26"/>
      <c r="AF79" s="25"/>
      <c r="AG79" s="25"/>
      <c r="AH79" s="25"/>
      <c r="AI79" s="25"/>
      <c r="AJ79" s="25"/>
      <c r="AK79" s="25"/>
      <c r="AL79" s="25"/>
      <c r="AM79" s="25"/>
      <c r="AN79" s="20"/>
      <c r="AO79" s="20"/>
      <c r="AP79" s="20"/>
      <c r="AQ79" s="20"/>
      <c r="AR79" s="20"/>
      <c r="AS79" s="20"/>
      <c r="AT79" s="38"/>
    </row>
    <row r="80" spans="1:46" ht="18.75" customHeight="1" x14ac:dyDescent="0.4">
      <c r="A80" s="90"/>
      <c r="B80" s="223" t="s">
        <v>208</v>
      </c>
      <c r="C80" s="223"/>
      <c r="D80" s="223"/>
      <c r="E80" s="223"/>
      <c r="F80" s="223"/>
      <c r="G80" s="223"/>
      <c r="H80" s="223"/>
      <c r="I80" s="224"/>
      <c r="J80" s="224"/>
      <c r="K80" s="224"/>
      <c r="L80" s="224"/>
      <c r="M80" s="224"/>
      <c r="N80" s="224"/>
      <c r="O80" s="224"/>
      <c r="P80" s="25"/>
      <c r="Q80" s="223" t="s">
        <v>209</v>
      </c>
      <c r="R80" s="223"/>
      <c r="S80" s="223"/>
      <c r="T80" s="223"/>
      <c r="U80" s="223"/>
      <c r="V80" s="223"/>
      <c r="W80" s="223"/>
      <c r="X80" s="348"/>
      <c r="Y80" s="348"/>
      <c r="Z80" s="348"/>
      <c r="AA80" s="348"/>
      <c r="AB80" s="348"/>
      <c r="AC80" s="348"/>
      <c r="AD80" s="348"/>
      <c r="AE80" s="26"/>
      <c r="AF80" s="25"/>
      <c r="AG80" s="25"/>
      <c r="AH80" s="25"/>
      <c r="AI80" s="25"/>
      <c r="AJ80" s="25"/>
      <c r="AK80" s="25"/>
      <c r="AL80" s="25"/>
      <c r="AM80" s="20"/>
      <c r="AN80" s="20"/>
      <c r="AO80" s="20"/>
      <c r="AP80" s="20"/>
      <c r="AQ80" s="20"/>
      <c r="AR80" s="20"/>
      <c r="AS80" s="20"/>
      <c r="AT80" s="38"/>
    </row>
    <row r="81" spans="1:46" ht="3.75" customHeight="1" x14ac:dyDescent="0.4">
      <c r="A81" s="90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0"/>
      <c r="Z81" s="20"/>
      <c r="AA81" s="20"/>
      <c r="AB81" s="20"/>
      <c r="AC81" s="20"/>
      <c r="AD81" s="20"/>
      <c r="AE81" s="26"/>
      <c r="AF81" s="25"/>
      <c r="AG81" s="25"/>
      <c r="AH81" s="25"/>
      <c r="AI81" s="25"/>
      <c r="AJ81" s="25"/>
      <c r="AK81" s="25"/>
      <c r="AL81" s="25"/>
      <c r="AM81" s="25"/>
      <c r="AN81" s="20"/>
      <c r="AO81" s="20"/>
      <c r="AP81" s="20"/>
      <c r="AQ81" s="20"/>
      <c r="AR81" s="20"/>
      <c r="AS81" s="20"/>
      <c r="AT81" s="38"/>
    </row>
    <row r="82" spans="1:46" ht="18" customHeight="1" x14ac:dyDescent="0.4">
      <c r="A82" s="90"/>
      <c r="B82" s="25" t="s">
        <v>210</v>
      </c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0"/>
      <c r="Z82" s="20"/>
      <c r="AA82" s="20"/>
      <c r="AB82" s="20"/>
      <c r="AC82" s="20"/>
      <c r="AD82" s="20"/>
      <c r="AE82" s="26"/>
      <c r="AF82" s="25"/>
      <c r="AG82" s="25"/>
      <c r="AH82" s="25"/>
      <c r="AI82" s="25"/>
      <c r="AJ82" s="25"/>
      <c r="AK82" s="25"/>
      <c r="AL82" s="25"/>
      <c r="AM82" s="25"/>
      <c r="AN82" s="20"/>
      <c r="AO82" s="20"/>
      <c r="AP82" s="20"/>
      <c r="AQ82" s="20"/>
      <c r="AR82" s="20"/>
      <c r="AS82" s="20"/>
      <c r="AT82" s="38"/>
    </row>
    <row r="83" spans="1:46" ht="18" customHeight="1" x14ac:dyDescent="0.4">
      <c r="A83" s="90"/>
      <c r="B83" s="223" t="s">
        <v>212</v>
      </c>
      <c r="C83" s="223"/>
      <c r="D83" s="223"/>
      <c r="E83" s="223"/>
      <c r="F83" s="223"/>
      <c r="G83" s="223"/>
      <c r="H83" s="223"/>
      <c r="I83" s="271"/>
      <c r="J83" s="271"/>
      <c r="K83" s="271"/>
      <c r="L83" s="271"/>
      <c r="M83" s="271"/>
      <c r="N83" s="271"/>
      <c r="O83" s="271"/>
      <c r="P83" s="41"/>
      <c r="Q83" s="223" t="s">
        <v>215</v>
      </c>
      <c r="R83" s="223"/>
      <c r="S83" s="223"/>
      <c r="T83" s="223"/>
      <c r="U83" s="223"/>
      <c r="V83" s="223"/>
      <c r="W83" s="223"/>
      <c r="X83" s="271"/>
      <c r="Y83" s="271"/>
      <c r="Z83" s="271"/>
      <c r="AA83" s="271"/>
      <c r="AB83" s="271"/>
      <c r="AC83" s="271"/>
      <c r="AD83" s="271"/>
      <c r="AE83" s="25"/>
      <c r="AF83" s="223" t="s">
        <v>216</v>
      </c>
      <c r="AG83" s="223"/>
      <c r="AH83" s="223"/>
      <c r="AI83" s="223"/>
      <c r="AJ83" s="223"/>
      <c r="AK83" s="223"/>
      <c r="AL83" s="223"/>
      <c r="AM83" s="271"/>
      <c r="AN83" s="271"/>
      <c r="AO83" s="271"/>
      <c r="AP83" s="271"/>
      <c r="AQ83" s="271"/>
      <c r="AR83" s="271"/>
      <c r="AS83" s="271"/>
      <c r="AT83" s="38"/>
    </row>
    <row r="84" spans="1:46" ht="3.75" customHeight="1" x14ac:dyDescent="0.4">
      <c r="A84" s="90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0"/>
      <c r="Z84" s="20"/>
      <c r="AA84" s="20"/>
      <c r="AB84" s="20"/>
      <c r="AC84" s="20"/>
      <c r="AD84" s="20"/>
      <c r="AE84" s="26"/>
      <c r="AF84" s="25"/>
      <c r="AG84" s="25"/>
      <c r="AH84" s="25"/>
      <c r="AI84" s="25"/>
      <c r="AJ84" s="25"/>
      <c r="AK84" s="25"/>
      <c r="AL84" s="25"/>
      <c r="AM84" s="25"/>
      <c r="AN84" s="20"/>
      <c r="AO84" s="20"/>
      <c r="AP84" s="20"/>
      <c r="AQ84" s="20"/>
      <c r="AR84" s="20"/>
      <c r="AS84" s="20"/>
      <c r="AT84" s="38"/>
    </row>
    <row r="85" spans="1:46" ht="22.5" customHeight="1" x14ac:dyDescent="0.4">
      <c r="A85" s="90"/>
      <c r="B85" s="333" t="s">
        <v>334</v>
      </c>
      <c r="C85" s="333"/>
      <c r="D85" s="333"/>
      <c r="E85" s="333"/>
      <c r="F85" s="333"/>
      <c r="G85" s="333"/>
      <c r="H85" s="333"/>
      <c r="I85" s="333"/>
      <c r="J85" s="333"/>
      <c r="K85" s="333"/>
      <c r="L85" s="333"/>
      <c r="M85" s="333"/>
      <c r="N85" s="333"/>
      <c r="O85" s="333"/>
      <c r="P85" s="333"/>
      <c r="Q85" s="333"/>
      <c r="R85" s="333"/>
      <c r="S85" s="333"/>
      <c r="T85" s="333"/>
      <c r="U85" s="333"/>
      <c r="V85" s="333"/>
      <c r="W85" s="333"/>
      <c r="X85" s="333"/>
      <c r="Y85" s="333"/>
      <c r="Z85" s="333"/>
      <c r="AA85" s="333"/>
      <c r="AB85" s="333"/>
      <c r="AC85" s="333"/>
      <c r="AD85" s="333"/>
      <c r="AE85" s="333"/>
      <c r="AF85" s="333"/>
      <c r="AG85" s="333"/>
      <c r="AH85" s="333"/>
      <c r="AI85" s="333"/>
      <c r="AJ85" s="333"/>
      <c r="AK85" s="333"/>
      <c r="AL85" s="333"/>
      <c r="AM85" s="333"/>
      <c r="AN85" s="333"/>
      <c r="AO85" s="333"/>
      <c r="AP85" s="333"/>
      <c r="AQ85" s="333"/>
      <c r="AR85" s="333"/>
      <c r="AS85" s="333"/>
      <c r="AT85" s="38"/>
    </row>
    <row r="86" spans="1:46" ht="3.75" customHeight="1" x14ac:dyDescent="0.4">
      <c r="A86" s="90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0"/>
      <c r="Z86" s="20"/>
      <c r="AA86" s="20"/>
      <c r="AB86" s="20"/>
      <c r="AC86" s="20"/>
      <c r="AD86" s="20"/>
      <c r="AE86" s="26"/>
      <c r="AF86" s="25"/>
      <c r="AG86" s="25"/>
      <c r="AH86" s="25"/>
      <c r="AI86" s="25"/>
      <c r="AJ86" s="25"/>
      <c r="AK86" s="25"/>
      <c r="AL86" s="25"/>
      <c r="AM86" s="25"/>
      <c r="AN86" s="20"/>
      <c r="AO86" s="20"/>
      <c r="AP86" s="20"/>
      <c r="AQ86" s="20"/>
      <c r="AR86" s="20"/>
      <c r="AS86" s="20"/>
      <c r="AT86" s="38"/>
    </row>
    <row r="87" spans="1:46" ht="18.75" customHeight="1" x14ac:dyDescent="0.4">
      <c r="A87" s="90"/>
      <c r="B87" s="223" t="s">
        <v>203</v>
      </c>
      <c r="C87" s="223"/>
      <c r="D87" s="223"/>
      <c r="E87" s="223"/>
      <c r="F87" s="223"/>
      <c r="G87" s="223"/>
      <c r="H87" s="223"/>
      <c r="I87" s="223"/>
      <c r="J87" s="223"/>
      <c r="K87" s="224"/>
      <c r="L87" s="224"/>
      <c r="M87" s="224"/>
      <c r="N87" s="224"/>
      <c r="O87" s="224"/>
      <c r="P87" s="224"/>
      <c r="Q87" s="224"/>
      <c r="R87" s="224"/>
      <c r="S87" s="224"/>
      <c r="T87" s="224"/>
      <c r="U87" s="224"/>
      <c r="V87" s="224"/>
      <c r="W87" s="25"/>
      <c r="X87" s="25"/>
      <c r="Y87" s="223" t="s">
        <v>204</v>
      </c>
      <c r="Z87" s="223"/>
      <c r="AA87" s="223"/>
      <c r="AB87" s="223"/>
      <c r="AC87" s="223"/>
      <c r="AD87" s="223"/>
      <c r="AE87" s="223"/>
      <c r="AF87" s="223"/>
      <c r="AG87" s="223"/>
      <c r="AH87" s="224"/>
      <c r="AI87" s="224"/>
      <c r="AJ87" s="224"/>
      <c r="AK87" s="224"/>
      <c r="AL87" s="224"/>
      <c r="AM87" s="224"/>
      <c r="AN87" s="224"/>
      <c r="AO87" s="224"/>
      <c r="AP87" s="224"/>
      <c r="AQ87" s="224"/>
      <c r="AR87" s="224"/>
      <c r="AS87" s="224"/>
      <c r="AT87" s="38"/>
    </row>
    <row r="88" spans="1:46" ht="3.75" customHeight="1" x14ac:dyDescent="0.4">
      <c r="A88" s="90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0"/>
      <c r="Z88" s="20"/>
      <c r="AA88" s="20"/>
      <c r="AB88" s="20"/>
      <c r="AC88" s="20"/>
      <c r="AD88" s="20"/>
      <c r="AE88" s="26"/>
      <c r="AF88" s="25"/>
      <c r="AG88" s="25"/>
      <c r="AH88" s="25"/>
      <c r="AI88" s="25"/>
      <c r="AJ88" s="25"/>
      <c r="AK88" s="25"/>
      <c r="AL88" s="25"/>
      <c r="AM88" s="25"/>
      <c r="AN88" s="20"/>
      <c r="AO88" s="20"/>
      <c r="AP88" s="20"/>
      <c r="AQ88" s="20"/>
      <c r="AR88" s="20"/>
      <c r="AS88" s="20"/>
      <c r="AT88" s="38"/>
    </row>
    <row r="89" spans="1:46" ht="18" customHeight="1" x14ac:dyDescent="0.4">
      <c r="A89" s="90"/>
      <c r="B89" s="223" t="s">
        <v>205</v>
      </c>
      <c r="C89" s="223"/>
      <c r="D89" s="223"/>
      <c r="E89" s="223"/>
      <c r="F89" s="223"/>
      <c r="G89" s="223"/>
      <c r="H89" s="223"/>
      <c r="I89" s="224"/>
      <c r="J89" s="224"/>
      <c r="K89" s="224"/>
      <c r="L89" s="224"/>
      <c r="M89" s="224"/>
      <c r="N89" s="224"/>
      <c r="O89" s="224"/>
      <c r="P89" s="25"/>
      <c r="Q89" s="223" t="s">
        <v>206</v>
      </c>
      <c r="R89" s="223"/>
      <c r="S89" s="223"/>
      <c r="T89" s="223"/>
      <c r="U89" s="223"/>
      <c r="V89" s="223"/>
      <c r="W89" s="223"/>
      <c r="X89" s="224"/>
      <c r="Y89" s="224"/>
      <c r="Z89" s="224"/>
      <c r="AA89" s="224"/>
      <c r="AB89" s="224"/>
      <c r="AC89" s="224"/>
      <c r="AD89" s="224"/>
      <c r="AE89" s="26"/>
      <c r="AF89" s="223" t="s">
        <v>207</v>
      </c>
      <c r="AG89" s="223"/>
      <c r="AH89" s="223"/>
      <c r="AI89" s="223"/>
      <c r="AJ89" s="223"/>
      <c r="AK89" s="223"/>
      <c r="AL89" s="223"/>
      <c r="AM89" s="224"/>
      <c r="AN89" s="224"/>
      <c r="AO89" s="224"/>
      <c r="AP89" s="224"/>
      <c r="AQ89" s="224"/>
      <c r="AR89" s="224"/>
      <c r="AS89" s="224"/>
      <c r="AT89" s="38"/>
    </row>
    <row r="90" spans="1:46" ht="3.75" customHeight="1" x14ac:dyDescent="0.4">
      <c r="A90" s="90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0"/>
      <c r="Z90" s="20"/>
      <c r="AA90" s="20"/>
      <c r="AB90" s="20"/>
      <c r="AC90" s="20"/>
      <c r="AD90" s="20"/>
      <c r="AE90" s="26"/>
      <c r="AF90" s="25"/>
      <c r="AG90" s="25"/>
      <c r="AH90" s="25"/>
      <c r="AI90" s="25"/>
      <c r="AJ90" s="25"/>
      <c r="AK90" s="25"/>
      <c r="AL90" s="25"/>
      <c r="AM90" s="25"/>
      <c r="AN90" s="20"/>
      <c r="AO90" s="20"/>
      <c r="AP90" s="20"/>
      <c r="AQ90" s="20"/>
      <c r="AR90" s="20"/>
      <c r="AS90" s="20"/>
      <c r="AT90" s="38"/>
    </row>
    <row r="91" spans="1:46" ht="18.75" customHeight="1" x14ac:dyDescent="0.4">
      <c r="A91" s="90"/>
      <c r="B91" s="223" t="s">
        <v>208</v>
      </c>
      <c r="C91" s="223"/>
      <c r="D91" s="223"/>
      <c r="E91" s="223"/>
      <c r="F91" s="223"/>
      <c r="G91" s="223"/>
      <c r="H91" s="223"/>
      <c r="I91" s="224"/>
      <c r="J91" s="224"/>
      <c r="K91" s="224"/>
      <c r="L91" s="224"/>
      <c r="M91" s="224"/>
      <c r="N91" s="224"/>
      <c r="O91" s="224"/>
      <c r="P91" s="25"/>
      <c r="Q91" s="223" t="s">
        <v>209</v>
      </c>
      <c r="R91" s="223"/>
      <c r="S91" s="223"/>
      <c r="T91" s="223"/>
      <c r="U91" s="223"/>
      <c r="V91" s="223"/>
      <c r="W91" s="223"/>
      <c r="X91" s="348"/>
      <c r="Y91" s="348"/>
      <c r="Z91" s="348"/>
      <c r="AA91" s="348"/>
      <c r="AB91" s="348"/>
      <c r="AC91" s="348"/>
      <c r="AD91" s="348"/>
      <c r="AE91" s="26"/>
      <c r="AF91" s="25"/>
      <c r="AG91" s="25"/>
      <c r="AH91" s="25"/>
      <c r="AI91" s="25"/>
      <c r="AJ91" s="25"/>
      <c r="AK91" s="25"/>
      <c r="AL91" s="25"/>
      <c r="AM91" s="20"/>
      <c r="AN91" s="20"/>
      <c r="AO91" s="20"/>
      <c r="AP91" s="20"/>
      <c r="AQ91" s="20"/>
      <c r="AR91" s="20"/>
      <c r="AS91" s="20"/>
      <c r="AT91" s="38"/>
    </row>
    <row r="92" spans="1:46" ht="3.75" customHeight="1" x14ac:dyDescent="0.4">
      <c r="A92" s="90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0"/>
      <c r="Z92" s="20"/>
      <c r="AA92" s="20"/>
      <c r="AB92" s="20"/>
      <c r="AC92" s="20"/>
      <c r="AD92" s="20"/>
      <c r="AE92" s="26"/>
      <c r="AF92" s="25"/>
      <c r="AG92" s="25"/>
      <c r="AH92" s="25"/>
      <c r="AI92" s="25"/>
      <c r="AJ92" s="25"/>
      <c r="AK92" s="25"/>
      <c r="AL92" s="25"/>
      <c r="AM92" s="25"/>
      <c r="AN92" s="20"/>
      <c r="AO92" s="20"/>
      <c r="AP92" s="20"/>
      <c r="AQ92" s="20"/>
      <c r="AR92" s="20"/>
      <c r="AS92" s="20"/>
      <c r="AT92" s="38"/>
    </row>
    <row r="93" spans="1:46" ht="18" customHeight="1" x14ac:dyDescent="0.4">
      <c r="A93" s="90"/>
      <c r="B93" s="25" t="s">
        <v>210</v>
      </c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0"/>
      <c r="Z93" s="20"/>
      <c r="AA93" s="20"/>
      <c r="AB93" s="20"/>
      <c r="AC93" s="20"/>
      <c r="AD93" s="20"/>
      <c r="AE93" s="26"/>
      <c r="AF93" s="25"/>
      <c r="AG93" s="25"/>
      <c r="AH93" s="25"/>
      <c r="AI93" s="25"/>
      <c r="AJ93" s="25"/>
      <c r="AK93" s="25"/>
      <c r="AL93" s="25"/>
      <c r="AM93" s="25"/>
      <c r="AN93" s="20"/>
      <c r="AO93" s="20"/>
      <c r="AP93" s="20"/>
      <c r="AQ93" s="20"/>
      <c r="AR93" s="20"/>
      <c r="AS93" s="20"/>
      <c r="AT93" s="38"/>
    </row>
    <row r="94" spans="1:46" ht="18" customHeight="1" x14ac:dyDescent="0.4">
      <c r="A94" s="90"/>
      <c r="B94" s="223" t="s">
        <v>212</v>
      </c>
      <c r="C94" s="223"/>
      <c r="D94" s="223"/>
      <c r="E94" s="223"/>
      <c r="F94" s="223"/>
      <c r="G94" s="223"/>
      <c r="H94" s="223"/>
      <c r="I94" s="271"/>
      <c r="J94" s="271"/>
      <c r="K94" s="271"/>
      <c r="L94" s="271"/>
      <c r="M94" s="271"/>
      <c r="N94" s="271"/>
      <c r="O94" s="271"/>
      <c r="P94" s="41"/>
      <c r="Q94" s="223" t="s">
        <v>215</v>
      </c>
      <c r="R94" s="223"/>
      <c r="S94" s="223"/>
      <c r="T94" s="223"/>
      <c r="U94" s="223"/>
      <c r="V94" s="223"/>
      <c r="W94" s="223"/>
      <c r="X94" s="271"/>
      <c r="Y94" s="271"/>
      <c r="Z94" s="271"/>
      <c r="AA94" s="271"/>
      <c r="AB94" s="271"/>
      <c r="AC94" s="271"/>
      <c r="AD94" s="271"/>
      <c r="AE94" s="25"/>
      <c r="AF94" s="223" t="s">
        <v>216</v>
      </c>
      <c r="AG94" s="223"/>
      <c r="AH94" s="223"/>
      <c r="AI94" s="223"/>
      <c r="AJ94" s="223"/>
      <c r="AK94" s="223"/>
      <c r="AL94" s="223"/>
      <c r="AM94" s="271"/>
      <c r="AN94" s="271"/>
      <c r="AO94" s="271"/>
      <c r="AP94" s="271"/>
      <c r="AQ94" s="271"/>
      <c r="AR94" s="271"/>
      <c r="AS94" s="271"/>
      <c r="AT94" s="38"/>
    </row>
    <row r="95" spans="1:46" ht="3.75" customHeight="1" x14ac:dyDescent="0.4">
      <c r="A95" s="90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0"/>
      <c r="Z95" s="20"/>
      <c r="AA95" s="20"/>
      <c r="AB95" s="20"/>
      <c r="AC95" s="20"/>
      <c r="AD95" s="20"/>
      <c r="AE95" s="26"/>
      <c r="AF95" s="25"/>
      <c r="AG95" s="25"/>
      <c r="AH95" s="25"/>
      <c r="AI95" s="25"/>
      <c r="AJ95" s="25"/>
      <c r="AK95" s="25"/>
      <c r="AL95" s="25"/>
      <c r="AM95" s="25"/>
      <c r="AN95" s="20"/>
      <c r="AO95" s="20"/>
      <c r="AP95" s="20"/>
      <c r="AQ95" s="20"/>
      <c r="AR95" s="20"/>
      <c r="AS95" s="20"/>
      <c r="AT95" s="38"/>
    </row>
    <row r="96" spans="1:46" ht="22.5" customHeight="1" x14ac:dyDescent="0.4">
      <c r="A96" s="90"/>
      <c r="B96" s="333" t="s">
        <v>335</v>
      </c>
      <c r="C96" s="333"/>
      <c r="D96" s="333"/>
      <c r="E96" s="333"/>
      <c r="F96" s="333"/>
      <c r="G96" s="333"/>
      <c r="H96" s="333"/>
      <c r="I96" s="333"/>
      <c r="J96" s="333"/>
      <c r="K96" s="333"/>
      <c r="L96" s="333"/>
      <c r="M96" s="333"/>
      <c r="N96" s="333"/>
      <c r="O96" s="333"/>
      <c r="P96" s="333"/>
      <c r="Q96" s="333"/>
      <c r="R96" s="333"/>
      <c r="S96" s="333"/>
      <c r="T96" s="333"/>
      <c r="U96" s="333"/>
      <c r="V96" s="333"/>
      <c r="W96" s="333"/>
      <c r="X96" s="333"/>
      <c r="Y96" s="333"/>
      <c r="Z96" s="333"/>
      <c r="AA96" s="333"/>
      <c r="AB96" s="333"/>
      <c r="AC96" s="333"/>
      <c r="AD96" s="333"/>
      <c r="AE96" s="333"/>
      <c r="AF96" s="333"/>
      <c r="AG96" s="333"/>
      <c r="AH96" s="333"/>
      <c r="AI96" s="333"/>
      <c r="AJ96" s="333"/>
      <c r="AK96" s="333"/>
      <c r="AL96" s="333"/>
      <c r="AM96" s="333"/>
      <c r="AN96" s="333"/>
      <c r="AO96" s="333"/>
      <c r="AP96" s="333"/>
      <c r="AQ96" s="333"/>
      <c r="AR96" s="333"/>
      <c r="AS96" s="333"/>
      <c r="AT96" s="38"/>
    </row>
    <row r="97" spans="1:46" ht="3.75" customHeight="1" x14ac:dyDescent="0.4">
      <c r="A97" s="90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0"/>
      <c r="Z97" s="20"/>
      <c r="AA97" s="20"/>
      <c r="AB97" s="20"/>
      <c r="AC97" s="20"/>
      <c r="AD97" s="20"/>
      <c r="AE97" s="26"/>
      <c r="AF97" s="25"/>
      <c r="AG97" s="25"/>
      <c r="AH97" s="25"/>
      <c r="AI97" s="25"/>
      <c r="AJ97" s="25"/>
      <c r="AK97" s="25"/>
      <c r="AL97" s="25"/>
      <c r="AM97" s="25"/>
      <c r="AN97" s="20"/>
      <c r="AO97" s="20"/>
      <c r="AP97" s="20"/>
      <c r="AQ97" s="20"/>
      <c r="AR97" s="20"/>
      <c r="AS97" s="20"/>
      <c r="AT97" s="38"/>
    </row>
    <row r="98" spans="1:46" ht="18.75" customHeight="1" x14ac:dyDescent="0.4">
      <c r="A98" s="90"/>
      <c r="B98" s="223" t="s">
        <v>203</v>
      </c>
      <c r="C98" s="223"/>
      <c r="D98" s="223"/>
      <c r="E98" s="223"/>
      <c r="F98" s="223"/>
      <c r="G98" s="223"/>
      <c r="H98" s="223"/>
      <c r="I98" s="223"/>
      <c r="J98" s="223"/>
      <c r="K98" s="224"/>
      <c r="L98" s="224"/>
      <c r="M98" s="224"/>
      <c r="N98" s="224"/>
      <c r="O98" s="224"/>
      <c r="P98" s="224"/>
      <c r="Q98" s="224"/>
      <c r="R98" s="224"/>
      <c r="S98" s="224"/>
      <c r="T98" s="224"/>
      <c r="U98" s="224"/>
      <c r="V98" s="224"/>
      <c r="W98" s="25"/>
      <c r="X98" s="25"/>
      <c r="Y98" s="223" t="s">
        <v>204</v>
      </c>
      <c r="Z98" s="223"/>
      <c r="AA98" s="223"/>
      <c r="AB98" s="223"/>
      <c r="AC98" s="223"/>
      <c r="AD98" s="223"/>
      <c r="AE98" s="223"/>
      <c r="AF98" s="223"/>
      <c r="AG98" s="223"/>
      <c r="AH98" s="224"/>
      <c r="AI98" s="224"/>
      <c r="AJ98" s="224"/>
      <c r="AK98" s="224"/>
      <c r="AL98" s="224"/>
      <c r="AM98" s="224"/>
      <c r="AN98" s="224"/>
      <c r="AO98" s="224"/>
      <c r="AP98" s="224"/>
      <c r="AQ98" s="224"/>
      <c r="AR98" s="224"/>
      <c r="AS98" s="224"/>
      <c r="AT98" s="38"/>
    </row>
    <row r="99" spans="1:46" ht="3.75" customHeight="1" x14ac:dyDescent="0.4">
      <c r="A99" s="90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0"/>
      <c r="Z99" s="20"/>
      <c r="AA99" s="20"/>
      <c r="AB99" s="20"/>
      <c r="AC99" s="20"/>
      <c r="AD99" s="20"/>
      <c r="AE99" s="26"/>
      <c r="AF99" s="25"/>
      <c r="AG99" s="25"/>
      <c r="AH99" s="25"/>
      <c r="AI99" s="25"/>
      <c r="AJ99" s="25"/>
      <c r="AK99" s="25"/>
      <c r="AL99" s="25"/>
      <c r="AM99" s="25"/>
      <c r="AN99" s="20"/>
      <c r="AO99" s="20"/>
      <c r="AP99" s="20"/>
      <c r="AQ99" s="20"/>
      <c r="AR99" s="20"/>
      <c r="AS99" s="20"/>
      <c r="AT99" s="38"/>
    </row>
    <row r="100" spans="1:46" ht="18" customHeight="1" x14ac:dyDescent="0.4">
      <c r="A100" s="90"/>
      <c r="B100" s="223" t="s">
        <v>205</v>
      </c>
      <c r="C100" s="223"/>
      <c r="D100" s="223"/>
      <c r="E100" s="223"/>
      <c r="F100" s="223"/>
      <c r="G100" s="223"/>
      <c r="H100" s="223"/>
      <c r="I100" s="224"/>
      <c r="J100" s="224"/>
      <c r="K100" s="224"/>
      <c r="L100" s="224"/>
      <c r="M100" s="224"/>
      <c r="N100" s="224"/>
      <c r="O100" s="224"/>
      <c r="P100" s="25"/>
      <c r="Q100" s="223" t="s">
        <v>206</v>
      </c>
      <c r="R100" s="223"/>
      <c r="S100" s="223"/>
      <c r="T100" s="223"/>
      <c r="U100" s="223"/>
      <c r="V100" s="223"/>
      <c r="W100" s="223"/>
      <c r="X100" s="224"/>
      <c r="Y100" s="224"/>
      <c r="Z100" s="224"/>
      <c r="AA100" s="224"/>
      <c r="AB100" s="224"/>
      <c r="AC100" s="224"/>
      <c r="AD100" s="224"/>
      <c r="AE100" s="26"/>
      <c r="AF100" s="223" t="s">
        <v>207</v>
      </c>
      <c r="AG100" s="223"/>
      <c r="AH100" s="223"/>
      <c r="AI100" s="223"/>
      <c r="AJ100" s="223"/>
      <c r="AK100" s="223"/>
      <c r="AL100" s="223"/>
      <c r="AM100" s="224"/>
      <c r="AN100" s="224"/>
      <c r="AO100" s="224"/>
      <c r="AP100" s="224"/>
      <c r="AQ100" s="224"/>
      <c r="AR100" s="224"/>
      <c r="AS100" s="224"/>
      <c r="AT100" s="38"/>
    </row>
    <row r="101" spans="1:46" ht="3.75" customHeight="1" x14ac:dyDescent="0.4">
      <c r="A101" s="90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0"/>
      <c r="Z101" s="20"/>
      <c r="AA101" s="20"/>
      <c r="AB101" s="20"/>
      <c r="AC101" s="20"/>
      <c r="AD101" s="20"/>
      <c r="AE101" s="26"/>
      <c r="AF101" s="25"/>
      <c r="AG101" s="25"/>
      <c r="AH101" s="25"/>
      <c r="AI101" s="25"/>
      <c r="AJ101" s="25"/>
      <c r="AK101" s="25"/>
      <c r="AL101" s="25"/>
      <c r="AM101" s="25"/>
      <c r="AN101" s="20"/>
      <c r="AO101" s="20"/>
      <c r="AP101" s="20"/>
      <c r="AQ101" s="20"/>
      <c r="AR101" s="20"/>
      <c r="AS101" s="20"/>
      <c r="AT101" s="38"/>
    </row>
    <row r="102" spans="1:46" ht="18.75" customHeight="1" x14ac:dyDescent="0.4">
      <c r="A102" s="90"/>
      <c r="B102" s="223" t="s">
        <v>208</v>
      </c>
      <c r="C102" s="223"/>
      <c r="D102" s="223"/>
      <c r="E102" s="223"/>
      <c r="F102" s="223"/>
      <c r="G102" s="223"/>
      <c r="H102" s="223"/>
      <c r="I102" s="224"/>
      <c r="J102" s="224"/>
      <c r="K102" s="224"/>
      <c r="L102" s="224"/>
      <c r="M102" s="224"/>
      <c r="N102" s="224"/>
      <c r="O102" s="224"/>
      <c r="P102" s="25"/>
      <c r="Q102" s="223" t="s">
        <v>209</v>
      </c>
      <c r="R102" s="223"/>
      <c r="S102" s="223"/>
      <c r="T102" s="223"/>
      <c r="U102" s="223"/>
      <c r="V102" s="223"/>
      <c r="W102" s="223"/>
      <c r="X102" s="348"/>
      <c r="Y102" s="348"/>
      <c r="Z102" s="348"/>
      <c r="AA102" s="348"/>
      <c r="AB102" s="348"/>
      <c r="AC102" s="348"/>
      <c r="AD102" s="348"/>
      <c r="AE102" s="26"/>
      <c r="AF102" s="25"/>
      <c r="AG102" s="25"/>
      <c r="AH102" s="25"/>
      <c r="AI102" s="25"/>
      <c r="AJ102" s="25"/>
      <c r="AK102" s="25"/>
      <c r="AL102" s="25"/>
      <c r="AM102" s="20"/>
      <c r="AN102" s="20"/>
      <c r="AO102" s="20"/>
      <c r="AP102" s="20"/>
      <c r="AQ102" s="20"/>
      <c r="AR102" s="20"/>
      <c r="AS102" s="20"/>
      <c r="AT102" s="38"/>
    </row>
    <row r="103" spans="1:46" ht="3.75" customHeight="1" x14ac:dyDescent="0.4">
      <c r="A103" s="90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0"/>
      <c r="Z103" s="20"/>
      <c r="AA103" s="20"/>
      <c r="AB103" s="20"/>
      <c r="AC103" s="20"/>
      <c r="AD103" s="20"/>
      <c r="AE103" s="26"/>
      <c r="AF103" s="25"/>
      <c r="AG103" s="25"/>
      <c r="AH103" s="25"/>
      <c r="AI103" s="25"/>
      <c r="AJ103" s="25"/>
      <c r="AK103" s="25"/>
      <c r="AL103" s="25"/>
      <c r="AM103" s="25"/>
      <c r="AN103" s="20"/>
      <c r="AO103" s="20"/>
      <c r="AP103" s="20"/>
      <c r="AQ103" s="20"/>
      <c r="AR103" s="20"/>
      <c r="AS103" s="20"/>
      <c r="AT103" s="38"/>
    </row>
    <row r="104" spans="1:46" ht="18" customHeight="1" x14ac:dyDescent="0.4">
      <c r="A104" s="90"/>
      <c r="B104" s="25" t="s">
        <v>210</v>
      </c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0"/>
      <c r="Z104" s="20"/>
      <c r="AA104" s="20"/>
      <c r="AB104" s="20"/>
      <c r="AC104" s="20"/>
      <c r="AD104" s="20"/>
      <c r="AE104" s="26"/>
      <c r="AF104" s="25"/>
      <c r="AG104" s="25"/>
      <c r="AH104" s="25"/>
      <c r="AI104" s="25"/>
      <c r="AJ104" s="25"/>
      <c r="AK104" s="25"/>
      <c r="AL104" s="25"/>
      <c r="AM104" s="25"/>
      <c r="AN104" s="20"/>
      <c r="AO104" s="20"/>
      <c r="AP104" s="20"/>
      <c r="AQ104" s="20"/>
      <c r="AR104" s="20"/>
      <c r="AS104" s="20"/>
      <c r="AT104" s="38"/>
    </row>
    <row r="105" spans="1:46" ht="18" customHeight="1" x14ac:dyDescent="0.4">
      <c r="A105" s="90"/>
      <c r="B105" s="223" t="s">
        <v>212</v>
      </c>
      <c r="C105" s="223"/>
      <c r="D105" s="223"/>
      <c r="E105" s="223"/>
      <c r="F105" s="223"/>
      <c r="G105" s="223"/>
      <c r="H105" s="223"/>
      <c r="I105" s="271"/>
      <c r="J105" s="271"/>
      <c r="K105" s="271"/>
      <c r="L105" s="271"/>
      <c r="M105" s="271"/>
      <c r="N105" s="271"/>
      <c r="O105" s="271"/>
      <c r="P105" s="41"/>
      <c r="Q105" s="223" t="s">
        <v>215</v>
      </c>
      <c r="R105" s="223"/>
      <c r="S105" s="223"/>
      <c r="T105" s="223"/>
      <c r="U105" s="223"/>
      <c r="V105" s="223"/>
      <c r="W105" s="223"/>
      <c r="X105" s="271"/>
      <c r="Y105" s="271"/>
      <c r="Z105" s="271"/>
      <c r="AA105" s="271"/>
      <c r="AB105" s="271"/>
      <c r="AC105" s="271"/>
      <c r="AD105" s="271"/>
      <c r="AE105" s="25"/>
      <c r="AF105" s="223" t="s">
        <v>216</v>
      </c>
      <c r="AG105" s="223"/>
      <c r="AH105" s="223"/>
      <c r="AI105" s="223"/>
      <c r="AJ105" s="223"/>
      <c r="AK105" s="223"/>
      <c r="AL105" s="223"/>
      <c r="AM105" s="271"/>
      <c r="AN105" s="271"/>
      <c r="AO105" s="271"/>
      <c r="AP105" s="271"/>
      <c r="AQ105" s="271"/>
      <c r="AR105" s="271"/>
      <c r="AS105" s="271"/>
      <c r="AT105" s="38"/>
    </row>
    <row r="106" spans="1:46" ht="3.75" customHeight="1" x14ac:dyDescent="0.4">
      <c r="A106" s="90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0"/>
      <c r="Z106" s="20"/>
      <c r="AA106" s="20"/>
      <c r="AB106" s="20"/>
      <c r="AC106" s="20"/>
      <c r="AD106" s="20"/>
      <c r="AE106" s="26"/>
      <c r="AF106" s="25"/>
      <c r="AG106" s="25"/>
      <c r="AH106" s="25"/>
      <c r="AI106" s="25"/>
      <c r="AJ106" s="25"/>
      <c r="AK106" s="25"/>
      <c r="AL106" s="25"/>
      <c r="AM106" s="25"/>
      <c r="AN106" s="20"/>
      <c r="AO106" s="20"/>
      <c r="AP106" s="20"/>
      <c r="AQ106" s="20"/>
      <c r="AR106" s="20"/>
      <c r="AS106" s="20"/>
      <c r="AT106" s="38"/>
    </row>
    <row r="107" spans="1:46" ht="22.5" customHeight="1" x14ac:dyDescent="0.4">
      <c r="A107" s="90"/>
      <c r="B107" s="333" t="s">
        <v>336</v>
      </c>
      <c r="C107" s="333"/>
      <c r="D107" s="333"/>
      <c r="E107" s="333"/>
      <c r="F107" s="333"/>
      <c r="G107" s="333"/>
      <c r="H107" s="333"/>
      <c r="I107" s="333"/>
      <c r="J107" s="333"/>
      <c r="K107" s="333"/>
      <c r="L107" s="333"/>
      <c r="M107" s="333"/>
      <c r="N107" s="333"/>
      <c r="O107" s="333"/>
      <c r="P107" s="333"/>
      <c r="Q107" s="333"/>
      <c r="R107" s="333"/>
      <c r="S107" s="333"/>
      <c r="T107" s="333"/>
      <c r="U107" s="333"/>
      <c r="V107" s="333"/>
      <c r="W107" s="333"/>
      <c r="X107" s="333"/>
      <c r="Y107" s="333"/>
      <c r="Z107" s="333"/>
      <c r="AA107" s="333"/>
      <c r="AB107" s="333"/>
      <c r="AC107" s="333"/>
      <c r="AD107" s="333"/>
      <c r="AE107" s="333"/>
      <c r="AF107" s="333"/>
      <c r="AG107" s="333"/>
      <c r="AH107" s="333"/>
      <c r="AI107" s="333"/>
      <c r="AJ107" s="333"/>
      <c r="AK107" s="333"/>
      <c r="AL107" s="333"/>
      <c r="AM107" s="333"/>
      <c r="AN107" s="333"/>
      <c r="AO107" s="333"/>
      <c r="AP107" s="333"/>
      <c r="AQ107" s="333"/>
      <c r="AR107" s="333"/>
      <c r="AS107" s="333"/>
      <c r="AT107" s="38"/>
    </row>
    <row r="108" spans="1:46" ht="3.75" customHeight="1" x14ac:dyDescent="0.4">
      <c r="A108" s="90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0"/>
      <c r="Z108" s="20"/>
      <c r="AA108" s="20"/>
      <c r="AB108" s="20"/>
      <c r="AC108" s="20"/>
      <c r="AD108" s="20"/>
      <c r="AE108" s="26"/>
      <c r="AF108" s="25"/>
      <c r="AG108" s="25"/>
      <c r="AH108" s="25"/>
      <c r="AI108" s="25"/>
      <c r="AJ108" s="25"/>
      <c r="AK108" s="25"/>
      <c r="AL108" s="25"/>
      <c r="AM108" s="25"/>
      <c r="AN108" s="20"/>
      <c r="AO108" s="20"/>
      <c r="AP108" s="20"/>
      <c r="AQ108" s="20"/>
      <c r="AR108" s="20"/>
      <c r="AS108" s="20"/>
      <c r="AT108" s="38"/>
    </row>
    <row r="109" spans="1:46" ht="18.75" customHeight="1" x14ac:dyDescent="0.4">
      <c r="A109" s="90"/>
      <c r="B109" s="223" t="s">
        <v>203</v>
      </c>
      <c r="C109" s="223"/>
      <c r="D109" s="223"/>
      <c r="E109" s="223"/>
      <c r="F109" s="223"/>
      <c r="G109" s="223"/>
      <c r="H109" s="223"/>
      <c r="I109" s="223"/>
      <c r="J109" s="223"/>
      <c r="K109" s="224"/>
      <c r="L109" s="224"/>
      <c r="M109" s="224"/>
      <c r="N109" s="224"/>
      <c r="O109" s="224"/>
      <c r="P109" s="224"/>
      <c r="Q109" s="224"/>
      <c r="R109" s="224"/>
      <c r="S109" s="224"/>
      <c r="T109" s="224"/>
      <c r="U109" s="224"/>
      <c r="V109" s="224"/>
      <c r="W109" s="25"/>
      <c r="X109" s="25"/>
      <c r="Y109" s="223" t="s">
        <v>204</v>
      </c>
      <c r="Z109" s="223"/>
      <c r="AA109" s="223"/>
      <c r="AB109" s="223"/>
      <c r="AC109" s="223"/>
      <c r="AD109" s="223"/>
      <c r="AE109" s="223"/>
      <c r="AF109" s="223"/>
      <c r="AG109" s="223"/>
      <c r="AH109" s="224"/>
      <c r="AI109" s="224"/>
      <c r="AJ109" s="224"/>
      <c r="AK109" s="224"/>
      <c r="AL109" s="224"/>
      <c r="AM109" s="224"/>
      <c r="AN109" s="224"/>
      <c r="AO109" s="224"/>
      <c r="AP109" s="224"/>
      <c r="AQ109" s="224"/>
      <c r="AR109" s="224"/>
      <c r="AS109" s="224"/>
      <c r="AT109" s="38"/>
    </row>
    <row r="110" spans="1:46" ht="3.75" customHeight="1" x14ac:dyDescent="0.4">
      <c r="A110" s="90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0"/>
      <c r="Z110" s="20"/>
      <c r="AA110" s="20"/>
      <c r="AB110" s="20"/>
      <c r="AC110" s="20"/>
      <c r="AD110" s="20"/>
      <c r="AE110" s="26"/>
      <c r="AF110" s="25"/>
      <c r="AG110" s="25"/>
      <c r="AH110" s="25"/>
      <c r="AI110" s="25"/>
      <c r="AJ110" s="25"/>
      <c r="AK110" s="25"/>
      <c r="AL110" s="25"/>
      <c r="AM110" s="25"/>
      <c r="AN110" s="20"/>
      <c r="AO110" s="20"/>
      <c r="AP110" s="20"/>
      <c r="AQ110" s="20"/>
      <c r="AR110" s="20"/>
      <c r="AS110" s="20"/>
      <c r="AT110" s="38"/>
    </row>
    <row r="111" spans="1:46" ht="18" customHeight="1" x14ac:dyDescent="0.4">
      <c r="A111" s="90"/>
      <c r="B111" s="223" t="s">
        <v>205</v>
      </c>
      <c r="C111" s="223"/>
      <c r="D111" s="223"/>
      <c r="E111" s="223"/>
      <c r="F111" s="223"/>
      <c r="G111" s="223"/>
      <c r="H111" s="223"/>
      <c r="I111" s="224"/>
      <c r="J111" s="224"/>
      <c r="K111" s="224"/>
      <c r="L111" s="224"/>
      <c r="M111" s="224"/>
      <c r="N111" s="224"/>
      <c r="O111" s="224"/>
      <c r="P111" s="25"/>
      <c r="Q111" s="223" t="s">
        <v>206</v>
      </c>
      <c r="R111" s="223"/>
      <c r="S111" s="223"/>
      <c r="T111" s="223"/>
      <c r="U111" s="223"/>
      <c r="V111" s="223"/>
      <c r="W111" s="223"/>
      <c r="X111" s="224"/>
      <c r="Y111" s="224"/>
      <c r="Z111" s="224"/>
      <c r="AA111" s="224"/>
      <c r="AB111" s="224"/>
      <c r="AC111" s="224"/>
      <c r="AD111" s="224"/>
      <c r="AE111" s="26"/>
      <c r="AF111" s="223" t="s">
        <v>207</v>
      </c>
      <c r="AG111" s="223"/>
      <c r="AH111" s="223"/>
      <c r="AI111" s="223"/>
      <c r="AJ111" s="223"/>
      <c r="AK111" s="223"/>
      <c r="AL111" s="223"/>
      <c r="AM111" s="224"/>
      <c r="AN111" s="224"/>
      <c r="AO111" s="224"/>
      <c r="AP111" s="224"/>
      <c r="AQ111" s="224"/>
      <c r="AR111" s="224"/>
      <c r="AS111" s="224"/>
      <c r="AT111" s="38"/>
    </row>
    <row r="112" spans="1:46" ht="3.75" customHeight="1" x14ac:dyDescent="0.4">
      <c r="A112" s="90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0"/>
      <c r="Z112" s="20"/>
      <c r="AA112" s="20"/>
      <c r="AB112" s="20"/>
      <c r="AC112" s="20"/>
      <c r="AD112" s="20"/>
      <c r="AE112" s="26"/>
      <c r="AF112" s="25"/>
      <c r="AG112" s="25"/>
      <c r="AH112" s="25"/>
      <c r="AI112" s="25"/>
      <c r="AJ112" s="25"/>
      <c r="AK112" s="25"/>
      <c r="AL112" s="25"/>
      <c r="AM112" s="25"/>
      <c r="AN112" s="20"/>
      <c r="AO112" s="20"/>
      <c r="AP112" s="20"/>
      <c r="AQ112" s="20"/>
      <c r="AR112" s="20"/>
      <c r="AS112" s="20"/>
      <c r="AT112" s="38"/>
    </row>
    <row r="113" spans="1:46" ht="18.75" customHeight="1" x14ac:dyDescent="0.4">
      <c r="A113" s="90"/>
      <c r="B113" s="223" t="s">
        <v>208</v>
      </c>
      <c r="C113" s="223"/>
      <c r="D113" s="223"/>
      <c r="E113" s="223"/>
      <c r="F113" s="223"/>
      <c r="G113" s="223"/>
      <c r="H113" s="223"/>
      <c r="I113" s="224"/>
      <c r="J113" s="224"/>
      <c r="K113" s="224"/>
      <c r="L113" s="224"/>
      <c r="M113" s="224"/>
      <c r="N113" s="224"/>
      <c r="O113" s="224"/>
      <c r="P113" s="25"/>
      <c r="Q113" s="223" t="s">
        <v>209</v>
      </c>
      <c r="R113" s="223"/>
      <c r="S113" s="223"/>
      <c r="T113" s="223"/>
      <c r="U113" s="223"/>
      <c r="V113" s="223"/>
      <c r="W113" s="223"/>
      <c r="X113" s="348"/>
      <c r="Y113" s="348"/>
      <c r="Z113" s="348"/>
      <c r="AA113" s="348"/>
      <c r="AB113" s="348"/>
      <c r="AC113" s="348"/>
      <c r="AD113" s="348"/>
      <c r="AE113" s="26"/>
      <c r="AF113" s="25"/>
      <c r="AG113" s="25"/>
      <c r="AH113" s="25"/>
      <c r="AI113" s="25"/>
      <c r="AJ113" s="25"/>
      <c r="AK113" s="25"/>
      <c r="AL113" s="25"/>
      <c r="AM113" s="20"/>
      <c r="AN113" s="20"/>
      <c r="AO113" s="20"/>
      <c r="AP113" s="20"/>
      <c r="AQ113" s="20"/>
      <c r="AR113" s="20"/>
      <c r="AS113" s="20"/>
      <c r="AT113" s="38"/>
    </row>
    <row r="114" spans="1:46" ht="3.75" customHeight="1" x14ac:dyDescent="0.4">
      <c r="A114" s="90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0"/>
      <c r="Z114" s="20"/>
      <c r="AA114" s="20"/>
      <c r="AB114" s="20"/>
      <c r="AC114" s="20"/>
      <c r="AD114" s="20"/>
      <c r="AE114" s="26"/>
      <c r="AF114" s="25"/>
      <c r="AG114" s="25"/>
      <c r="AH114" s="25"/>
      <c r="AI114" s="25"/>
      <c r="AJ114" s="25"/>
      <c r="AK114" s="25"/>
      <c r="AL114" s="25"/>
      <c r="AM114" s="25"/>
      <c r="AN114" s="20"/>
      <c r="AO114" s="20"/>
      <c r="AP114" s="20"/>
      <c r="AQ114" s="20"/>
      <c r="AR114" s="20"/>
      <c r="AS114" s="20"/>
      <c r="AT114" s="38"/>
    </row>
    <row r="115" spans="1:46" ht="18" customHeight="1" x14ac:dyDescent="0.4">
      <c r="A115" s="90"/>
      <c r="B115" s="25" t="s">
        <v>210</v>
      </c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0"/>
      <c r="Z115" s="20"/>
      <c r="AA115" s="20"/>
      <c r="AB115" s="20"/>
      <c r="AC115" s="20"/>
      <c r="AD115" s="20"/>
      <c r="AE115" s="26"/>
      <c r="AF115" s="25"/>
      <c r="AG115" s="25"/>
      <c r="AH115" s="25"/>
      <c r="AI115" s="25"/>
      <c r="AJ115" s="25"/>
      <c r="AK115" s="25"/>
      <c r="AL115" s="25"/>
      <c r="AM115" s="25"/>
      <c r="AN115" s="20"/>
      <c r="AO115" s="20"/>
      <c r="AP115" s="20"/>
      <c r="AQ115" s="20"/>
      <c r="AR115" s="20"/>
      <c r="AS115" s="20"/>
      <c r="AT115" s="38"/>
    </row>
    <row r="116" spans="1:46" ht="18" customHeight="1" x14ac:dyDescent="0.4">
      <c r="A116" s="90"/>
      <c r="B116" s="223" t="s">
        <v>212</v>
      </c>
      <c r="C116" s="223"/>
      <c r="D116" s="223"/>
      <c r="E116" s="223"/>
      <c r="F116" s="223"/>
      <c r="G116" s="223"/>
      <c r="H116" s="223"/>
      <c r="I116" s="271"/>
      <c r="J116" s="271"/>
      <c r="K116" s="271"/>
      <c r="L116" s="271"/>
      <c r="M116" s="271"/>
      <c r="N116" s="271"/>
      <c r="O116" s="271"/>
      <c r="P116" s="41"/>
      <c r="Q116" s="223" t="s">
        <v>215</v>
      </c>
      <c r="R116" s="223"/>
      <c r="S116" s="223"/>
      <c r="T116" s="223"/>
      <c r="U116" s="223"/>
      <c r="V116" s="223"/>
      <c r="W116" s="223"/>
      <c r="X116" s="271"/>
      <c r="Y116" s="271"/>
      <c r="Z116" s="271"/>
      <c r="AA116" s="271"/>
      <c r="AB116" s="271"/>
      <c r="AC116" s="271"/>
      <c r="AD116" s="271"/>
      <c r="AE116" s="25"/>
      <c r="AF116" s="223" t="s">
        <v>216</v>
      </c>
      <c r="AG116" s="223"/>
      <c r="AH116" s="223"/>
      <c r="AI116" s="223"/>
      <c r="AJ116" s="223"/>
      <c r="AK116" s="223"/>
      <c r="AL116" s="223"/>
      <c r="AM116" s="271"/>
      <c r="AN116" s="271"/>
      <c r="AO116" s="271"/>
      <c r="AP116" s="271"/>
      <c r="AQ116" s="271"/>
      <c r="AR116" s="271"/>
      <c r="AS116" s="271"/>
      <c r="AT116" s="38"/>
    </row>
    <row r="117" spans="1:46" ht="3.75" customHeight="1" x14ac:dyDescent="0.4">
      <c r="A117" s="90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0"/>
      <c r="Z117" s="20"/>
      <c r="AA117" s="20"/>
      <c r="AB117" s="20"/>
      <c r="AC117" s="20"/>
      <c r="AD117" s="20"/>
      <c r="AE117" s="26"/>
      <c r="AF117" s="25"/>
      <c r="AG117" s="25"/>
      <c r="AH117" s="25"/>
      <c r="AI117" s="25"/>
      <c r="AJ117" s="25"/>
      <c r="AK117" s="25"/>
      <c r="AL117" s="25"/>
      <c r="AM117" s="25"/>
      <c r="AN117" s="20"/>
      <c r="AO117" s="20"/>
      <c r="AP117" s="20"/>
      <c r="AQ117" s="20"/>
      <c r="AR117" s="20"/>
      <c r="AS117" s="20"/>
      <c r="AT117" s="38"/>
    </row>
    <row r="118" spans="1:46" ht="22.5" customHeight="1" x14ac:dyDescent="0.4">
      <c r="A118" s="90"/>
      <c r="B118" s="333" t="s">
        <v>337</v>
      </c>
      <c r="C118" s="333"/>
      <c r="D118" s="333"/>
      <c r="E118" s="333"/>
      <c r="F118" s="333"/>
      <c r="G118" s="333"/>
      <c r="H118" s="333"/>
      <c r="I118" s="333"/>
      <c r="J118" s="333"/>
      <c r="K118" s="333"/>
      <c r="L118" s="333"/>
      <c r="M118" s="333"/>
      <c r="N118" s="333"/>
      <c r="O118" s="333"/>
      <c r="P118" s="333"/>
      <c r="Q118" s="333"/>
      <c r="R118" s="333"/>
      <c r="S118" s="333"/>
      <c r="T118" s="333"/>
      <c r="U118" s="333"/>
      <c r="V118" s="333"/>
      <c r="W118" s="333"/>
      <c r="X118" s="333"/>
      <c r="Y118" s="333"/>
      <c r="Z118" s="333"/>
      <c r="AA118" s="333"/>
      <c r="AB118" s="333"/>
      <c r="AC118" s="333"/>
      <c r="AD118" s="333"/>
      <c r="AE118" s="333"/>
      <c r="AF118" s="333"/>
      <c r="AG118" s="333"/>
      <c r="AH118" s="333"/>
      <c r="AI118" s="333"/>
      <c r="AJ118" s="333"/>
      <c r="AK118" s="333"/>
      <c r="AL118" s="333"/>
      <c r="AM118" s="333"/>
      <c r="AN118" s="333"/>
      <c r="AO118" s="333"/>
      <c r="AP118" s="333"/>
      <c r="AQ118" s="333"/>
      <c r="AR118" s="333"/>
      <c r="AS118" s="333"/>
      <c r="AT118" s="38"/>
    </row>
    <row r="119" spans="1:46" ht="3.75" customHeight="1" x14ac:dyDescent="0.4">
      <c r="A119" s="90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0"/>
      <c r="Z119" s="20"/>
      <c r="AA119" s="20"/>
      <c r="AB119" s="20"/>
      <c r="AC119" s="20"/>
      <c r="AD119" s="20"/>
      <c r="AE119" s="26"/>
      <c r="AF119" s="25"/>
      <c r="AG119" s="25"/>
      <c r="AH119" s="25"/>
      <c r="AI119" s="25"/>
      <c r="AJ119" s="25"/>
      <c r="AK119" s="25"/>
      <c r="AL119" s="25"/>
      <c r="AM119" s="25"/>
      <c r="AN119" s="20"/>
      <c r="AO119" s="20"/>
      <c r="AP119" s="20"/>
      <c r="AQ119" s="20"/>
      <c r="AR119" s="20"/>
      <c r="AS119" s="20"/>
      <c r="AT119" s="38"/>
    </row>
    <row r="120" spans="1:46" ht="18.75" customHeight="1" x14ac:dyDescent="0.4">
      <c r="A120" s="90"/>
      <c r="B120" s="223" t="s">
        <v>203</v>
      </c>
      <c r="C120" s="223"/>
      <c r="D120" s="223"/>
      <c r="E120" s="223"/>
      <c r="F120" s="223"/>
      <c r="G120" s="223"/>
      <c r="H120" s="223"/>
      <c r="I120" s="223"/>
      <c r="J120" s="223"/>
      <c r="K120" s="224"/>
      <c r="L120" s="224"/>
      <c r="M120" s="224"/>
      <c r="N120" s="224"/>
      <c r="O120" s="224"/>
      <c r="P120" s="224"/>
      <c r="Q120" s="224"/>
      <c r="R120" s="224"/>
      <c r="S120" s="224"/>
      <c r="T120" s="224"/>
      <c r="U120" s="224"/>
      <c r="V120" s="224"/>
      <c r="W120" s="25"/>
      <c r="X120" s="25"/>
      <c r="Y120" s="223" t="s">
        <v>204</v>
      </c>
      <c r="Z120" s="223"/>
      <c r="AA120" s="223"/>
      <c r="AB120" s="223"/>
      <c r="AC120" s="223"/>
      <c r="AD120" s="223"/>
      <c r="AE120" s="223"/>
      <c r="AF120" s="223"/>
      <c r="AG120" s="223"/>
      <c r="AH120" s="224"/>
      <c r="AI120" s="224"/>
      <c r="AJ120" s="224"/>
      <c r="AK120" s="224"/>
      <c r="AL120" s="224"/>
      <c r="AM120" s="224"/>
      <c r="AN120" s="224"/>
      <c r="AO120" s="224"/>
      <c r="AP120" s="224"/>
      <c r="AQ120" s="224"/>
      <c r="AR120" s="224"/>
      <c r="AS120" s="224"/>
      <c r="AT120" s="38"/>
    </row>
    <row r="121" spans="1:46" ht="3.75" customHeight="1" x14ac:dyDescent="0.4">
      <c r="A121" s="90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0"/>
      <c r="Z121" s="20"/>
      <c r="AA121" s="20"/>
      <c r="AB121" s="20"/>
      <c r="AC121" s="20"/>
      <c r="AD121" s="20"/>
      <c r="AE121" s="26"/>
      <c r="AF121" s="25"/>
      <c r="AG121" s="25"/>
      <c r="AH121" s="25"/>
      <c r="AI121" s="25"/>
      <c r="AJ121" s="25"/>
      <c r="AK121" s="25"/>
      <c r="AL121" s="25"/>
      <c r="AM121" s="25"/>
      <c r="AN121" s="20"/>
      <c r="AO121" s="20"/>
      <c r="AP121" s="20"/>
      <c r="AQ121" s="20"/>
      <c r="AR121" s="20"/>
      <c r="AS121" s="20"/>
      <c r="AT121" s="38"/>
    </row>
    <row r="122" spans="1:46" ht="18" customHeight="1" x14ac:dyDescent="0.4">
      <c r="A122" s="90"/>
      <c r="B122" s="223" t="s">
        <v>205</v>
      </c>
      <c r="C122" s="223"/>
      <c r="D122" s="223"/>
      <c r="E122" s="223"/>
      <c r="F122" s="223"/>
      <c r="G122" s="223"/>
      <c r="H122" s="223"/>
      <c r="I122" s="224"/>
      <c r="J122" s="224"/>
      <c r="K122" s="224"/>
      <c r="L122" s="224"/>
      <c r="M122" s="224"/>
      <c r="N122" s="224"/>
      <c r="O122" s="224"/>
      <c r="P122" s="25"/>
      <c r="Q122" s="223" t="s">
        <v>206</v>
      </c>
      <c r="R122" s="223"/>
      <c r="S122" s="223"/>
      <c r="T122" s="223"/>
      <c r="U122" s="223"/>
      <c r="V122" s="223"/>
      <c r="W122" s="223"/>
      <c r="X122" s="224"/>
      <c r="Y122" s="224"/>
      <c r="Z122" s="224"/>
      <c r="AA122" s="224"/>
      <c r="AB122" s="224"/>
      <c r="AC122" s="224"/>
      <c r="AD122" s="224"/>
      <c r="AE122" s="26"/>
      <c r="AF122" s="223" t="s">
        <v>207</v>
      </c>
      <c r="AG122" s="223"/>
      <c r="AH122" s="223"/>
      <c r="AI122" s="223"/>
      <c r="AJ122" s="223"/>
      <c r="AK122" s="223"/>
      <c r="AL122" s="223"/>
      <c r="AM122" s="224"/>
      <c r="AN122" s="224"/>
      <c r="AO122" s="224"/>
      <c r="AP122" s="224"/>
      <c r="AQ122" s="224"/>
      <c r="AR122" s="224"/>
      <c r="AS122" s="224"/>
      <c r="AT122" s="38"/>
    </row>
    <row r="123" spans="1:46" ht="3.75" customHeight="1" x14ac:dyDescent="0.4">
      <c r="A123" s="90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0"/>
      <c r="Z123" s="20"/>
      <c r="AA123" s="20"/>
      <c r="AB123" s="20"/>
      <c r="AC123" s="20"/>
      <c r="AD123" s="20"/>
      <c r="AE123" s="26"/>
      <c r="AF123" s="25"/>
      <c r="AG123" s="25"/>
      <c r="AH123" s="25"/>
      <c r="AI123" s="25"/>
      <c r="AJ123" s="25"/>
      <c r="AK123" s="25"/>
      <c r="AL123" s="25"/>
      <c r="AM123" s="25"/>
      <c r="AN123" s="20"/>
      <c r="AO123" s="20"/>
      <c r="AP123" s="20"/>
      <c r="AQ123" s="20"/>
      <c r="AR123" s="20"/>
      <c r="AS123" s="20"/>
      <c r="AT123" s="38"/>
    </row>
    <row r="124" spans="1:46" ht="18.75" customHeight="1" x14ac:dyDescent="0.4">
      <c r="A124" s="90"/>
      <c r="B124" s="223" t="s">
        <v>208</v>
      </c>
      <c r="C124" s="223"/>
      <c r="D124" s="223"/>
      <c r="E124" s="223"/>
      <c r="F124" s="223"/>
      <c r="G124" s="223"/>
      <c r="H124" s="223"/>
      <c r="I124" s="224"/>
      <c r="J124" s="224"/>
      <c r="K124" s="224"/>
      <c r="L124" s="224"/>
      <c r="M124" s="224"/>
      <c r="N124" s="224"/>
      <c r="O124" s="224"/>
      <c r="P124" s="25"/>
      <c r="Q124" s="223" t="s">
        <v>209</v>
      </c>
      <c r="R124" s="223"/>
      <c r="S124" s="223"/>
      <c r="T124" s="223"/>
      <c r="U124" s="223"/>
      <c r="V124" s="223"/>
      <c r="W124" s="223"/>
      <c r="X124" s="348"/>
      <c r="Y124" s="348"/>
      <c r="Z124" s="348"/>
      <c r="AA124" s="348"/>
      <c r="AB124" s="348"/>
      <c r="AC124" s="348"/>
      <c r="AD124" s="348"/>
      <c r="AE124" s="26"/>
      <c r="AF124" s="25"/>
      <c r="AG124" s="25"/>
      <c r="AH124" s="25"/>
      <c r="AI124" s="25"/>
      <c r="AJ124" s="25"/>
      <c r="AK124" s="25"/>
      <c r="AL124" s="25"/>
      <c r="AM124" s="20"/>
      <c r="AN124" s="20"/>
      <c r="AO124" s="20"/>
      <c r="AP124" s="20"/>
      <c r="AQ124" s="20"/>
      <c r="AR124" s="20"/>
      <c r="AS124" s="20"/>
      <c r="AT124" s="38"/>
    </row>
    <row r="125" spans="1:46" ht="3.75" customHeight="1" x14ac:dyDescent="0.4">
      <c r="A125" s="90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0"/>
      <c r="Z125" s="20"/>
      <c r="AA125" s="20"/>
      <c r="AB125" s="20"/>
      <c r="AC125" s="20"/>
      <c r="AD125" s="20"/>
      <c r="AE125" s="26"/>
      <c r="AF125" s="25"/>
      <c r="AG125" s="25"/>
      <c r="AH125" s="25"/>
      <c r="AI125" s="25"/>
      <c r="AJ125" s="25"/>
      <c r="AK125" s="25"/>
      <c r="AL125" s="25"/>
      <c r="AM125" s="25"/>
      <c r="AN125" s="20"/>
      <c r="AO125" s="20"/>
      <c r="AP125" s="20"/>
      <c r="AQ125" s="20"/>
      <c r="AR125" s="20"/>
      <c r="AS125" s="20"/>
      <c r="AT125" s="38"/>
    </row>
    <row r="126" spans="1:46" ht="18" customHeight="1" x14ac:dyDescent="0.4">
      <c r="A126" s="90"/>
      <c r="B126" s="25" t="s">
        <v>210</v>
      </c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0"/>
      <c r="Z126" s="20"/>
      <c r="AA126" s="20"/>
      <c r="AB126" s="20"/>
      <c r="AC126" s="20"/>
      <c r="AD126" s="20"/>
      <c r="AE126" s="26"/>
      <c r="AF126" s="25"/>
      <c r="AG126" s="25"/>
      <c r="AH126" s="25"/>
      <c r="AI126" s="25"/>
      <c r="AJ126" s="25"/>
      <c r="AK126" s="25"/>
      <c r="AL126" s="25"/>
      <c r="AM126" s="25"/>
      <c r="AN126" s="20"/>
      <c r="AO126" s="20"/>
      <c r="AP126" s="20"/>
      <c r="AQ126" s="20"/>
      <c r="AR126" s="20"/>
      <c r="AS126" s="20"/>
      <c r="AT126" s="38"/>
    </row>
    <row r="127" spans="1:46" ht="18" customHeight="1" x14ac:dyDescent="0.4">
      <c r="A127" s="90"/>
      <c r="B127" s="223" t="s">
        <v>212</v>
      </c>
      <c r="C127" s="223"/>
      <c r="D127" s="223"/>
      <c r="E127" s="223"/>
      <c r="F127" s="223"/>
      <c r="G127" s="223"/>
      <c r="H127" s="223"/>
      <c r="I127" s="271"/>
      <c r="J127" s="271"/>
      <c r="K127" s="271"/>
      <c r="L127" s="271"/>
      <c r="M127" s="271"/>
      <c r="N127" s="271"/>
      <c r="O127" s="271"/>
      <c r="P127" s="41"/>
      <c r="Q127" s="223" t="s">
        <v>215</v>
      </c>
      <c r="R127" s="223"/>
      <c r="S127" s="223"/>
      <c r="T127" s="223"/>
      <c r="U127" s="223"/>
      <c r="V127" s="223"/>
      <c r="W127" s="223"/>
      <c r="X127" s="271"/>
      <c r="Y127" s="271"/>
      <c r="Z127" s="271"/>
      <c r="AA127" s="271"/>
      <c r="AB127" s="271"/>
      <c r="AC127" s="271"/>
      <c r="AD127" s="271"/>
      <c r="AE127" s="25"/>
      <c r="AF127" s="223" t="s">
        <v>216</v>
      </c>
      <c r="AG127" s="223"/>
      <c r="AH127" s="223"/>
      <c r="AI127" s="223"/>
      <c r="AJ127" s="223"/>
      <c r="AK127" s="223"/>
      <c r="AL127" s="223"/>
      <c r="AM127" s="271"/>
      <c r="AN127" s="271"/>
      <c r="AO127" s="271"/>
      <c r="AP127" s="271"/>
      <c r="AQ127" s="271"/>
      <c r="AR127" s="271"/>
      <c r="AS127" s="271"/>
      <c r="AT127" s="38"/>
    </row>
    <row r="128" spans="1:46" ht="3.75" customHeight="1" x14ac:dyDescent="0.4">
      <c r="A128" s="90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0"/>
      <c r="Z128" s="20"/>
      <c r="AA128" s="20"/>
      <c r="AB128" s="20"/>
      <c r="AC128" s="20"/>
      <c r="AD128" s="20"/>
      <c r="AE128" s="26"/>
      <c r="AF128" s="25"/>
      <c r="AG128" s="25"/>
      <c r="AH128" s="25"/>
      <c r="AI128" s="25"/>
      <c r="AJ128" s="25"/>
      <c r="AK128" s="25"/>
      <c r="AL128" s="25"/>
      <c r="AM128" s="25"/>
      <c r="AN128" s="20"/>
      <c r="AO128" s="20"/>
      <c r="AP128" s="20"/>
      <c r="AQ128" s="20"/>
      <c r="AR128" s="20"/>
      <c r="AS128" s="20"/>
      <c r="AT128" s="38"/>
    </row>
    <row r="129" spans="1:46" ht="15" customHeight="1" x14ac:dyDescent="0.4">
      <c r="A129" s="99"/>
      <c r="B129" s="349" t="s">
        <v>338</v>
      </c>
      <c r="C129" s="349"/>
      <c r="D129" s="349"/>
      <c r="E129" s="349"/>
      <c r="F129" s="349"/>
      <c r="G129" s="349"/>
      <c r="H129" s="349"/>
      <c r="I129" s="349"/>
      <c r="J129" s="349"/>
      <c r="K129" s="349"/>
      <c r="L129" s="349"/>
      <c r="M129" s="349"/>
      <c r="N129" s="349"/>
      <c r="O129" s="349"/>
      <c r="P129" s="349"/>
      <c r="Q129" s="349"/>
      <c r="R129" s="349"/>
      <c r="S129" s="349"/>
      <c r="T129" s="349"/>
      <c r="U129" s="349"/>
      <c r="V129" s="349"/>
      <c r="W129" s="349"/>
      <c r="X129" s="349"/>
      <c r="Y129" s="349"/>
      <c r="Z129" s="349"/>
      <c r="AA129" s="349"/>
      <c r="AB129" s="349"/>
      <c r="AC129" s="349"/>
      <c r="AD129" s="349"/>
      <c r="AE129" s="349"/>
      <c r="AF129" s="349"/>
      <c r="AG129" s="349"/>
      <c r="AH129" s="349"/>
      <c r="AI129" s="349"/>
      <c r="AJ129" s="349"/>
      <c r="AK129" s="349"/>
      <c r="AL129" s="349"/>
      <c r="AM129" s="349"/>
      <c r="AN129" s="349"/>
      <c r="AO129" s="349"/>
      <c r="AP129" s="349"/>
      <c r="AQ129" s="349"/>
      <c r="AR129" s="349"/>
      <c r="AS129" s="349"/>
      <c r="AT129" s="64"/>
    </row>
    <row r="130" spans="1:46" ht="3.75" customHeight="1" x14ac:dyDescent="0.4"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0"/>
      <c r="Z130" s="20"/>
      <c r="AA130" s="20"/>
      <c r="AB130" s="20"/>
      <c r="AC130" s="20"/>
      <c r="AD130" s="20"/>
      <c r="AE130" s="26"/>
      <c r="AF130" s="25"/>
      <c r="AG130" s="25"/>
      <c r="AH130" s="25"/>
      <c r="AI130" s="25"/>
      <c r="AJ130" s="25"/>
      <c r="AK130" s="25"/>
      <c r="AL130" s="25"/>
      <c r="AM130" s="25"/>
      <c r="AN130" s="20"/>
      <c r="AO130" s="20"/>
      <c r="AP130" s="20"/>
      <c r="AQ130" s="20"/>
      <c r="AR130" s="20"/>
      <c r="AS130" s="20"/>
      <c r="AT130" s="25"/>
    </row>
    <row r="131" spans="1:46" ht="37.5" customHeight="1" x14ac:dyDescent="0.4">
      <c r="B131" s="226"/>
      <c r="C131" s="226"/>
      <c r="D131" s="226"/>
      <c r="E131" s="226"/>
      <c r="F131" s="226"/>
      <c r="G131" s="226"/>
      <c r="H131" s="226"/>
      <c r="I131" s="226"/>
      <c r="J131" s="226"/>
      <c r="K131" s="226"/>
      <c r="L131" s="226"/>
      <c r="M131" s="226"/>
      <c r="N131" s="226"/>
      <c r="O131" s="226"/>
      <c r="P131" s="226"/>
      <c r="Q131" s="226"/>
      <c r="R131" s="226"/>
      <c r="S131" s="226"/>
      <c r="T131" s="226"/>
      <c r="U131" s="226"/>
      <c r="V131" s="226"/>
      <c r="W131" s="226"/>
      <c r="X131" s="226"/>
      <c r="Y131" s="226"/>
      <c r="Z131" s="226"/>
      <c r="AA131" s="226"/>
      <c r="AB131" s="226"/>
      <c r="AC131" s="226"/>
      <c r="AD131" s="226"/>
      <c r="AE131" s="226"/>
      <c r="AF131" s="226"/>
      <c r="AG131" s="226"/>
      <c r="AH131" s="226"/>
      <c r="AI131" s="226"/>
      <c r="AJ131" s="226"/>
      <c r="AK131" s="226"/>
      <c r="AL131" s="226"/>
      <c r="AM131" s="226"/>
      <c r="AN131" s="226"/>
      <c r="AO131" s="226"/>
      <c r="AP131" s="226"/>
      <c r="AQ131" s="226"/>
      <c r="AR131" s="226"/>
      <c r="AS131" s="226"/>
    </row>
    <row r="132" spans="1:46" ht="22.5" customHeight="1" x14ac:dyDescent="0.4">
      <c r="A132" s="98"/>
      <c r="B132" s="87" t="s">
        <v>294</v>
      </c>
      <c r="C132" s="79"/>
      <c r="D132" s="79"/>
      <c r="E132" s="79"/>
      <c r="F132" s="79"/>
      <c r="G132" s="79"/>
      <c r="H132" s="79"/>
      <c r="I132" s="79"/>
      <c r="J132" s="79"/>
      <c r="K132" s="79"/>
      <c r="L132" s="79"/>
      <c r="M132" s="79"/>
      <c r="N132" s="79"/>
      <c r="O132" s="79"/>
      <c r="P132" s="79"/>
      <c r="Q132" s="79"/>
      <c r="R132" s="79"/>
      <c r="S132" s="79"/>
      <c r="T132" s="79"/>
      <c r="U132" s="79"/>
      <c r="V132" s="79"/>
      <c r="W132" s="79"/>
      <c r="X132" s="79"/>
      <c r="Y132" s="80"/>
      <c r="Z132" s="80"/>
      <c r="AA132" s="80"/>
      <c r="AB132" s="80"/>
      <c r="AC132" s="80"/>
      <c r="AD132" s="80"/>
      <c r="AE132" s="81"/>
      <c r="AF132" s="79"/>
      <c r="AG132" s="79"/>
      <c r="AH132" s="79"/>
      <c r="AI132" s="79"/>
      <c r="AJ132" s="79"/>
      <c r="AK132" s="79"/>
      <c r="AL132" s="79"/>
      <c r="AM132" s="79"/>
      <c r="AN132" s="80"/>
      <c r="AO132" s="80"/>
      <c r="AP132" s="80"/>
      <c r="AQ132" s="80"/>
      <c r="AR132" s="80"/>
      <c r="AS132" s="80"/>
      <c r="AT132" s="79"/>
    </row>
    <row r="133" spans="1:46" ht="3.75" customHeight="1" x14ac:dyDescent="0.4">
      <c r="A133" s="90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0"/>
      <c r="Z133" s="20"/>
      <c r="AA133" s="20"/>
      <c r="AB133" s="20"/>
      <c r="AC133" s="20"/>
      <c r="AD133" s="20"/>
      <c r="AE133" s="26"/>
      <c r="AF133" s="25"/>
      <c r="AG133" s="25"/>
      <c r="AH133" s="25"/>
      <c r="AI133" s="25"/>
      <c r="AJ133" s="25"/>
      <c r="AK133" s="25"/>
      <c r="AL133" s="25"/>
      <c r="AM133" s="25"/>
      <c r="AN133" s="20"/>
      <c r="AO133" s="20"/>
      <c r="AP133" s="20"/>
      <c r="AQ133" s="20"/>
      <c r="AR133" s="20"/>
      <c r="AS133" s="20"/>
      <c r="AT133" s="38"/>
    </row>
    <row r="134" spans="1:46" ht="22.5" customHeight="1" x14ac:dyDescent="0.4">
      <c r="A134" s="90"/>
      <c r="B134" s="333" t="s">
        <v>339</v>
      </c>
      <c r="C134" s="333"/>
      <c r="D134" s="333"/>
      <c r="E134" s="333"/>
      <c r="F134" s="333"/>
      <c r="G134" s="333"/>
      <c r="H134" s="333"/>
      <c r="I134" s="333"/>
      <c r="J134" s="333"/>
      <c r="K134" s="333"/>
      <c r="L134" s="333"/>
      <c r="M134" s="333"/>
      <c r="N134" s="333"/>
      <c r="O134" s="333"/>
      <c r="P134" s="333"/>
      <c r="Q134" s="333"/>
      <c r="R134" s="333"/>
      <c r="S134" s="333"/>
      <c r="T134" s="333"/>
      <c r="U134" s="333"/>
      <c r="V134" s="333"/>
      <c r="W134" s="333"/>
      <c r="X134" s="333"/>
      <c r="Y134" s="333"/>
      <c r="Z134" s="333"/>
      <c r="AA134" s="333"/>
      <c r="AB134" s="333"/>
      <c r="AC134" s="333"/>
      <c r="AD134" s="333"/>
      <c r="AE134" s="333"/>
      <c r="AF134" s="333"/>
      <c r="AG134" s="333"/>
      <c r="AH134" s="333"/>
      <c r="AI134" s="333"/>
      <c r="AJ134" s="333"/>
      <c r="AK134" s="333"/>
      <c r="AL134" s="333"/>
      <c r="AM134" s="333"/>
      <c r="AN134" s="333"/>
      <c r="AO134" s="333"/>
      <c r="AP134" s="333"/>
      <c r="AQ134" s="333"/>
      <c r="AR134" s="333"/>
      <c r="AS134" s="333"/>
      <c r="AT134" s="38"/>
    </row>
    <row r="135" spans="1:46" ht="3.75" customHeight="1" x14ac:dyDescent="0.4">
      <c r="A135" s="90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0"/>
      <c r="Z135" s="20"/>
      <c r="AA135" s="20"/>
      <c r="AB135" s="20"/>
      <c r="AC135" s="20"/>
      <c r="AD135" s="20"/>
      <c r="AE135" s="26"/>
      <c r="AF135" s="25"/>
      <c r="AG135" s="25"/>
      <c r="AH135" s="25"/>
      <c r="AI135" s="25"/>
      <c r="AJ135" s="25"/>
      <c r="AK135" s="25"/>
      <c r="AL135" s="25"/>
      <c r="AM135" s="25"/>
      <c r="AN135" s="20"/>
      <c r="AO135" s="20"/>
      <c r="AP135" s="20"/>
      <c r="AQ135" s="20"/>
      <c r="AR135" s="20"/>
      <c r="AS135" s="20"/>
      <c r="AT135" s="38"/>
    </row>
    <row r="136" spans="1:46" ht="18.75" customHeight="1" x14ac:dyDescent="0.4">
      <c r="A136" s="90"/>
      <c r="B136" s="223" t="s">
        <v>203</v>
      </c>
      <c r="C136" s="223"/>
      <c r="D136" s="223"/>
      <c r="E136" s="223"/>
      <c r="F136" s="223"/>
      <c r="G136" s="223"/>
      <c r="H136" s="223"/>
      <c r="I136" s="223"/>
      <c r="J136" s="223"/>
      <c r="K136" s="224"/>
      <c r="L136" s="224"/>
      <c r="M136" s="224"/>
      <c r="N136" s="224"/>
      <c r="O136" s="224"/>
      <c r="P136" s="224"/>
      <c r="Q136" s="224"/>
      <c r="R136" s="224"/>
      <c r="S136" s="224"/>
      <c r="T136" s="224"/>
      <c r="U136" s="224"/>
      <c r="V136" s="224"/>
      <c r="W136" s="25"/>
      <c r="X136" s="25"/>
      <c r="Y136" s="223" t="s">
        <v>204</v>
      </c>
      <c r="Z136" s="223"/>
      <c r="AA136" s="223"/>
      <c r="AB136" s="223"/>
      <c r="AC136" s="223"/>
      <c r="AD136" s="223"/>
      <c r="AE136" s="223"/>
      <c r="AF136" s="223"/>
      <c r="AG136" s="223"/>
      <c r="AH136" s="224"/>
      <c r="AI136" s="224"/>
      <c r="AJ136" s="224"/>
      <c r="AK136" s="224"/>
      <c r="AL136" s="224"/>
      <c r="AM136" s="224"/>
      <c r="AN136" s="224"/>
      <c r="AO136" s="224"/>
      <c r="AP136" s="224"/>
      <c r="AQ136" s="224"/>
      <c r="AR136" s="224"/>
      <c r="AS136" s="224"/>
      <c r="AT136" s="38"/>
    </row>
    <row r="137" spans="1:46" ht="3.75" customHeight="1" x14ac:dyDescent="0.4">
      <c r="A137" s="90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0"/>
      <c r="Z137" s="20"/>
      <c r="AA137" s="20"/>
      <c r="AB137" s="20"/>
      <c r="AC137" s="20"/>
      <c r="AD137" s="20"/>
      <c r="AE137" s="26"/>
      <c r="AF137" s="25"/>
      <c r="AG137" s="25"/>
      <c r="AH137" s="25"/>
      <c r="AI137" s="25"/>
      <c r="AJ137" s="25"/>
      <c r="AK137" s="25"/>
      <c r="AL137" s="25"/>
      <c r="AM137" s="25"/>
      <c r="AN137" s="20"/>
      <c r="AO137" s="20"/>
      <c r="AP137" s="20"/>
      <c r="AQ137" s="20"/>
      <c r="AR137" s="20"/>
      <c r="AS137" s="20"/>
      <c r="AT137" s="38"/>
    </row>
    <row r="138" spans="1:46" ht="18" customHeight="1" x14ac:dyDescent="0.4">
      <c r="A138" s="90"/>
      <c r="B138" s="223" t="s">
        <v>205</v>
      </c>
      <c r="C138" s="223"/>
      <c r="D138" s="223"/>
      <c r="E138" s="223"/>
      <c r="F138" s="223"/>
      <c r="G138" s="223"/>
      <c r="H138" s="223"/>
      <c r="I138" s="224"/>
      <c r="J138" s="224"/>
      <c r="K138" s="224"/>
      <c r="L138" s="224"/>
      <c r="M138" s="224"/>
      <c r="N138" s="224"/>
      <c r="O138" s="224"/>
      <c r="P138" s="25"/>
      <c r="Q138" s="223" t="s">
        <v>206</v>
      </c>
      <c r="R138" s="223"/>
      <c r="S138" s="223"/>
      <c r="T138" s="223"/>
      <c r="U138" s="223"/>
      <c r="V138" s="223"/>
      <c r="W138" s="223"/>
      <c r="X138" s="224"/>
      <c r="Y138" s="224"/>
      <c r="Z138" s="224"/>
      <c r="AA138" s="224"/>
      <c r="AB138" s="224"/>
      <c r="AC138" s="224"/>
      <c r="AD138" s="224"/>
      <c r="AE138" s="26"/>
      <c r="AF138" s="223" t="s">
        <v>207</v>
      </c>
      <c r="AG138" s="223"/>
      <c r="AH138" s="223"/>
      <c r="AI138" s="223"/>
      <c r="AJ138" s="223"/>
      <c r="AK138" s="223"/>
      <c r="AL138" s="223"/>
      <c r="AM138" s="224"/>
      <c r="AN138" s="224"/>
      <c r="AO138" s="224"/>
      <c r="AP138" s="224"/>
      <c r="AQ138" s="224"/>
      <c r="AR138" s="224"/>
      <c r="AS138" s="224"/>
      <c r="AT138" s="38"/>
    </row>
    <row r="139" spans="1:46" ht="3.75" customHeight="1" x14ac:dyDescent="0.4">
      <c r="A139" s="90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0"/>
      <c r="Z139" s="20"/>
      <c r="AA139" s="20"/>
      <c r="AB139" s="20"/>
      <c r="AC139" s="20"/>
      <c r="AD139" s="20"/>
      <c r="AE139" s="26"/>
      <c r="AF139" s="25"/>
      <c r="AG139" s="25"/>
      <c r="AH139" s="25"/>
      <c r="AI139" s="25"/>
      <c r="AJ139" s="25"/>
      <c r="AK139" s="25"/>
      <c r="AL139" s="25"/>
      <c r="AM139" s="25"/>
      <c r="AN139" s="20"/>
      <c r="AO139" s="20"/>
      <c r="AP139" s="20"/>
      <c r="AQ139" s="20"/>
      <c r="AR139" s="20"/>
      <c r="AS139" s="20"/>
      <c r="AT139" s="38"/>
    </row>
    <row r="140" spans="1:46" ht="18.75" customHeight="1" x14ac:dyDescent="0.4">
      <c r="A140" s="90"/>
      <c r="B140" s="223" t="s">
        <v>208</v>
      </c>
      <c r="C140" s="223"/>
      <c r="D140" s="223"/>
      <c r="E140" s="223"/>
      <c r="F140" s="223"/>
      <c r="G140" s="223"/>
      <c r="H140" s="223"/>
      <c r="I140" s="224"/>
      <c r="J140" s="224"/>
      <c r="K140" s="224"/>
      <c r="L140" s="224"/>
      <c r="M140" s="224"/>
      <c r="N140" s="224"/>
      <c r="O140" s="224"/>
      <c r="P140" s="25"/>
      <c r="Q140" s="223" t="s">
        <v>209</v>
      </c>
      <c r="R140" s="223"/>
      <c r="S140" s="223"/>
      <c r="T140" s="223"/>
      <c r="U140" s="223"/>
      <c r="V140" s="223"/>
      <c r="W140" s="223"/>
      <c r="X140" s="348"/>
      <c r="Y140" s="348"/>
      <c r="Z140" s="348"/>
      <c r="AA140" s="348"/>
      <c r="AB140" s="348"/>
      <c r="AC140" s="348"/>
      <c r="AD140" s="348"/>
      <c r="AE140" s="26"/>
      <c r="AF140" s="25"/>
      <c r="AG140" s="25"/>
      <c r="AH140" s="25"/>
      <c r="AI140" s="25"/>
      <c r="AJ140" s="25"/>
      <c r="AK140" s="25"/>
      <c r="AL140" s="25"/>
      <c r="AM140" s="20"/>
      <c r="AN140" s="20"/>
      <c r="AO140" s="20"/>
      <c r="AP140" s="20"/>
      <c r="AQ140" s="20"/>
      <c r="AR140" s="20"/>
      <c r="AS140" s="20"/>
      <c r="AT140" s="38"/>
    </row>
    <row r="141" spans="1:46" ht="3.75" customHeight="1" x14ac:dyDescent="0.4">
      <c r="A141" s="90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0"/>
      <c r="Z141" s="20"/>
      <c r="AA141" s="20"/>
      <c r="AB141" s="20"/>
      <c r="AC141" s="20"/>
      <c r="AD141" s="20"/>
      <c r="AE141" s="26"/>
      <c r="AF141" s="25"/>
      <c r="AG141" s="25"/>
      <c r="AH141" s="25"/>
      <c r="AI141" s="25"/>
      <c r="AJ141" s="25"/>
      <c r="AK141" s="25"/>
      <c r="AL141" s="25"/>
      <c r="AM141" s="25"/>
      <c r="AN141" s="20"/>
      <c r="AO141" s="20"/>
      <c r="AP141" s="20"/>
      <c r="AQ141" s="20"/>
      <c r="AR141" s="20"/>
      <c r="AS141" s="20"/>
      <c r="AT141" s="38"/>
    </row>
    <row r="142" spans="1:46" ht="18" customHeight="1" x14ac:dyDescent="0.4">
      <c r="A142" s="90"/>
      <c r="B142" s="25" t="s">
        <v>210</v>
      </c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0"/>
      <c r="Z142" s="20"/>
      <c r="AA142" s="20"/>
      <c r="AB142" s="20"/>
      <c r="AC142" s="20"/>
      <c r="AD142" s="20"/>
      <c r="AE142" s="26"/>
      <c r="AF142" s="25"/>
      <c r="AG142" s="25"/>
      <c r="AH142" s="25"/>
      <c r="AI142" s="25"/>
      <c r="AJ142" s="25"/>
      <c r="AK142" s="25"/>
      <c r="AL142" s="25"/>
      <c r="AM142" s="25"/>
      <c r="AN142" s="20"/>
      <c r="AO142" s="20"/>
      <c r="AP142" s="20"/>
      <c r="AQ142" s="20"/>
      <c r="AR142" s="20"/>
      <c r="AS142" s="20"/>
      <c r="AT142" s="38"/>
    </row>
    <row r="143" spans="1:46" ht="18" customHeight="1" x14ac:dyDescent="0.4">
      <c r="A143" s="90"/>
      <c r="B143" s="223" t="s">
        <v>212</v>
      </c>
      <c r="C143" s="223"/>
      <c r="D143" s="223"/>
      <c r="E143" s="223"/>
      <c r="F143" s="223"/>
      <c r="G143" s="223"/>
      <c r="H143" s="223"/>
      <c r="I143" s="271"/>
      <c r="J143" s="271"/>
      <c r="K143" s="271"/>
      <c r="L143" s="271"/>
      <c r="M143" s="271"/>
      <c r="N143" s="271"/>
      <c r="O143" s="271"/>
      <c r="P143" s="41"/>
      <c r="Q143" s="223" t="s">
        <v>215</v>
      </c>
      <c r="R143" s="223"/>
      <c r="S143" s="223"/>
      <c r="T143" s="223"/>
      <c r="U143" s="223"/>
      <c r="V143" s="223"/>
      <c r="W143" s="223"/>
      <c r="X143" s="271"/>
      <c r="Y143" s="271"/>
      <c r="Z143" s="271"/>
      <c r="AA143" s="271"/>
      <c r="AB143" s="271"/>
      <c r="AC143" s="271"/>
      <c r="AD143" s="271"/>
      <c r="AE143" s="25"/>
      <c r="AF143" s="223" t="s">
        <v>216</v>
      </c>
      <c r="AG143" s="223"/>
      <c r="AH143" s="223"/>
      <c r="AI143" s="223"/>
      <c r="AJ143" s="223"/>
      <c r="AK143" s="223"/>
      <c r="AL143" s="223"/>
      <c r="AM143" s="271"/>
      <c r="AN143" s="271"/>
      <c r="AO143" s="271"/>
      <c r="AP143" s="271"/>
      <c r="AQ143" s="271"/>
      <c r="AR143" s="271"/>
      <c r="AS143" s="271"/>
      <c r="AT143" s="38"/>
    </row>
    <row r="144" spans="1:46" ht="3.75" customHeight="1" x14ac:dyDescent="0.4">
      <c r="A144" s="90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0"/>
      <c r="Z144" s="20"/>
      <c r="AA144" s="20"/>
      <c r="AB144" s="20"/>
      <c r="AC144" s="20"/>
      <c r="AD144" s="20"/>
      <c r="AE144" s="26"/>
      <c r="AF144" s="25"/>
      <c r="AG144" s="25"/>
      <c r="AH144" s="25"/>
      <c r="AI144" s="25"/>
      <c r="AJ144" s="25"/>
      <c r="AK144" s="25"/>
      <c r="AL144" s="25"/>
      <c r="AM144" s="25"/>
      <c r="AN144" s="20"/>
      <c r="AO144" s="20"/>
      <c r="AP144" s="20"/>
      <c r="AQ144" s="20"/>
      <c r="AR144" s="20"/>
      <c r="AS144" s="20"/>
      <c r="AT144" s="38"/>
    </row>
    <row r="145" spans="1:46" ht="22.5" customHeight="1" x14ac:dyDescent="0.4">
      <c r="A145" s="90"/>
      <c r="B145" s="333" t="s">
        <v>340</v>
      </c>
      <c r="C145" s="333"/>
      <c r="D145" s="333"/>
      <c r="E145" s="333"/>
      <c r="F145" s="333"/>
      <c r="G145" s="333"/>
      <c r="H145" s="333"/>
      <c r="I145" s="333"/>
      <c r="J145" s="333"/>
      <c r="K145" s="333"/>
      <c r="L145" s="333"/>
      <c r="M145" s="333"/>
      <c r="N145" s="333"/>
      <c r="O145" s="333"/>
      <c r="P145" s="333"/>
      <c r="Q145" s="333"/>
      <c r="R145" s="333"/>
      <c r="S145" s="333"/>
      <c r="T145" s="333"/>
      <c r="U145" s="333"/>
      <c r="V145" s="333"/>
      <c r="W145" s="333"/>
      <c r="X145" s="333"/>
      <c r="Y145" s="333"/>
      <c r="Z145" s="333"/>
      <c r="AA145" s="333"/>
      <c r="AB145" s="333"/>
      <c r="AC145" s="333"/>
      <c r="AD145" s="333"/>
      <c r="AE145" s="333"/>
      <c r="AF145" s="333"/>
      <c r="AG145" s="333"/>
      <c r="AH145" s="333"/>
      <c r="AI145" s="333"/>
      <c r="AJ145" s="333"/>
      <c r="AK145" s="333"/>
      <c r="AL145" s="333"/>
      <c r="AM145" s="333"/>
      <c r="AN145" s="333"/>
      <c r="AO145" s="333"/>
      <c r="AP145" s="333"/>
      <c r="AQ145" s="333"/>
      <c r="AR145" s="333"/>
      <c r="AS145" s="333"/>
      <c r="AT145" s="38"/>
    </row>
    <row r="146" spans="1:46" ht="3.75" customHeight="1" x14ac:dyDescent="0.4">
      <c r="A146" s="90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0"/>
      <c r="Z146" s="20"/>
      <c r="AA146" s="20"/>
      <c r="AB146" s="20"/>
      <c r="AC146" s="20"/>
      <c r="AD146" s="20"/>
      <c r="AE146" s="26"/>
      <c r="AF146" s="25"/>
      <c r="AG146" s="25"/>
      <c r="AH146" s="25"/>
      <c r="AI146" s="25"/>
      <c r="AJ146" s="25"/>
      <c r="AK146" s="25"/>
      <c r="AL146" s="25"/>
      <c r="AM146" s="25"/>
      <c r="AN146" s="20"/>
      <c r="AO146" s="20"/>
      <c r="AP146" s="20"/>
      <c r="AQ146" s="20"/>
      <c r="AR146" s="20"/>
      <c r="AS146" s="20"/>
      <c r="AT146" s="38"/>
    </row>
    <row r="147" spans="1:46" ht="18.75" customHeight="1" x14ac:dyDescent="0.4">
      <c r="A147" s="90"/>
      <c r="B147" s="223" t="s">
        <v>203</v>
      </c>
      <c r="C147" s="223"/>
      <c r="D147" s="223"/>
      <c r="E147" s="223"/>
      <c r="F147" s="223"/>
      <c r="G147" s="223"/>
      <c r="H147" s="223"/>
      <c r="I147" s="223"/>
      <c r="J147" s="223"/>
      <c r="K147" s="224"/>
      <c r="L147" s="224"/>
      <c r="M147" s="224"/>
      <c r="N147" s="224"/>
      <c r="O147" s="224"/>
      <c r="P147" s="224"/>
      <c r="Q147" s="224"/>
      <c r="R147" s="224"/>
      <c r="S147" s="224"/>
      <c r="T147" s="224"/>
      <c r="U147" s="224"/>
      <c r="V147" s="224"/>
      <c r="W147" s="25"/>
      <c r="X147" s="25"/>
      <c r="Y147" s="223" t="s">
        <v>204</v>
      </c>
      <c r="Z147" s="223"/>
      <c r="AA147" s="223"/>
      <c r="AB147" s="223"/>
      <c r="AC147" s="223"/>
      <c r="AD147" s="223"/>
      <c r="AE147" s="223"/>
      <c r="AF147" s="223"/>
      <c r="AG147" s="223"/>
      <c r="AH147" s="224"/>
      <c r="AI147" s="224"/>
      <c r="AJ147" s="224"/>
      <c r="AK147" s="224"/>
      <c r="AL147" s="224"/>
      <c r="AM147" s="224"/>
      <c r="AN147" s="224"/>
      <c r="AO147" s="224"/>
      <c r="AP147" s="224"/>
      <c r="AQ147" s="224"/>
      <c r="AR147" s="224"/>
      <c r="AS147" s="224"/>
      <c r="AT147" s="38"/>
    </row>
    <row r="148" spans="1:46" ht="3.75" customHeight="1" x14ac:dyDescent="0.4">
      <c r="A148" s="90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0"/>
      <c r="Z148" s="20"/>
      <c r="AA148" s="20"/>
      <c r="AB148" s="20"/>
      <c r="AC148" s="20"/>
      <c r="AD148" s="20"/>
      <c r="AE148" s="26"/>
      <c r="AF148" s="25"/>
      <c r="AG148" s="25"/>
      <c r="AH148" s="25"/>
      <c r="AI148" s="25"/>
      <c r="AJ148" s="25"/>
      <c r="AK148" s="25"/>
      <c r="AL148" s="25"/>
      <c r="AM148" s="25"/>
      <c r="AN148" s="20"/>
      <c r="AO148" s="20"/>
      <c r="AP148" s="20"/>
      <c r="AQ148" s="20"/>
      <c r="AR148" s="20"/>
      <c r="AS148" s="20"/>
      <c r="AT148" s="38"/>
    </row>
    <row r="149" spans="1:46" ht="18" customHeight="1" x14ac:dyDescent="0.4">
      <c r="A149" s="90"/>
      <c r="B149" s="223" t="s">
        <v>205</v>
      </c>
      <c r="C149" s="223"/>
      <c r="D149" s="223"/>
      <c r="E149" s="223"/>
      <c r="F149" s="223"/>
      <c r="G149" s="223"/>
      <c r="H149" s="223"/>
      <c r="I149" s="224"/>
      <c r="J149" s="224"/>
      <c r="K149" s="224"/>
      <c r="L149" s="224"/>
      <c r="M149" s="224"/>
      <c r="N149" s="224"/>
      <c r="O149" s="224"/>
      <c r="P149" s="25"/>
      <c r="Q149" s="223" t="s">
        <v>206</v>
      </c>
      <c r="R149" s="223"/>
      <c r="S149" s="223"/>
      <c r="T149" s="223"/>
      <c r="U149" s="223"/>
      <c r="V149" s="223"/>
      <c r="W149" s="223"/>
      <c r="X149" s="224"/>
      <c r="Y149" s="224"/>
      <c r="Z149" s="224"/>
      <c r="AA149" s="224"/>
      <c r="AB149" s="224"/>
      <c r="AC149" s="224"/>
      <c r="AD149" s="224"/>
      <c r="AE149" s="26"/>
      <c r="AF149" s="223" t="s">
        <v>207</v>
      </c>
      <c r="AG149" s="223"/>
      <c r="AH149" s="223"/>
      <c r="AI149" s="223"/>
      <c r="AJ149" s="223"/>
      <c r="AK149" s="223"/>
      <c r="AL149" s="223"/>
      <c r="AM149" s="224"/>
      <c r="AN149" s="224"/>
      <c r="AO149" s="224"/>
      <c r="AP149" s="224"/>
      <c r="AQ149" s="224"/>
      <c r="AR149" s="224"/>
      <c r="AS149" s="224"/>
      <c r="AT149" s="38"/>
    </row>
    <row r="150" spans="1:46" ht="3.75" customHeight="1" x14ac:dyDescent="0.4">
      <c r="A150" s="90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0"/>
      <c r="Z150" s="20"/>
      <c r="AA150" s="20"/>
      <c r="AB150" s="20"/>
      <c r="AC150" s="20"/>
      <c r="AD150" s="20"/>
      <c r="AE150" s="26"/>
      <c r="AF150" s="25"/>
      <c r="AG150" s="25"/>
      <c r="AH150" s="25"/>
      <c r="AI150" s="25"/>
      <c r="AJ150" s="25"/>
      <c r="AK150" s="25"/>
      <c r="AL150" s="25"/>
      <c r="AM150" s="25"/>
      <c r="AN150" s="20"/>
      <c r="AO150" s="20"/>
      <c r="AP150" s="20"/>
      <c r="AQ150" s="20"/>
      <c r="AR150" s="20"/>
      <c r="AS150" s="20"/>
      <c r="AT150" s="38"/>
    </row>
    <row r="151" spans="1:46" ht="18.75" customHeight="1" x14ac:dyDescent="0.4">
      <c r="A151" s="90"/>
      <c r="B151" s="223" t="s">
        <v>208</v>
      </c>
      <c r="C151" s="223"/>
      <c r="D151" s="223"/>
      <c r="E151" s="223"/>
      <c r="F151" s="223"/>
      <c r="G151" s="223"/>
      <c r="H151" s="223"/>
      <c r="I151" s="224"/>
      <c r="J151" s="224"/>
      <c r="K151" s="224"/>
      <c r="L151" s="224"/>
      <c r="M151" s="224"/>
      <c r="N151" s="224"/>
      <c r="O151" s="224"/>
      <c r="P151" s="25"/>
      <c r="Q151" s="223" t="s">
        <v>209</v>
      </c>
      <c r="R151" s="223"/>
      <c r="S151" s="223"/>
      <c r="T151" s="223"/>
      <c r="U151" s="223"/>
      <c r="V151" s="223"/>
      <c r="W151" s="223"/>
      <c r="X151" s="348"/>
      <c r="Y151" s="348"/>
      <c r="Z151" s="348"/>
      <c r="AA151" s="348"/>
      <c r="AB151" s="348"/>
      <c r="AC151" s="348"/>
      <c r="AD151" s="348"/>
      <c r="AE151" s="26"/>
      <c r="AF151" s="25"/>
      <c r="AG151" s="25"/>
      <c r="AH151" s="25"/>
      <c r="AI151" s="25"/>
      <c r="AJ151" s="25"/>
      <c r="AK151" s="25"/>
      <c r="AL151" s="25"/>
      <c r="AM151" s="20"/>
      <c r="AN151" s="20"/>
      <c r="AO151" s="20"/>
      <c r="AP151" s="20"/>
      <c r="AQ151" s="20"/>
      <c r="AR151" s="20"/>
      <c r="AS151" s="20"/>
      <c r="AT151" s="38"/>
    </row>
    <row r="152" spans="1:46" ht="3.75" customHeight="1" x14ac:dyDescent="0.4">
      <c r="A152" s="90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0"/>
      <c r="Z152" s="20"/>
      <c r="AA152" s="20"/>
      <c r="AB152" s="20"/>
      <c r="AC152" s="20"/>
      <c r="AD152" s="20"/>
      <c r="AE152" s="26"/>
      <c r="AF152" s="25"/>
      <c r="AG152" s="25"/>
      <c r="AH152" s="25"/>
      <c r="AI152" s="25"/>
      <c r="AJ152" s="25"/>
      <c r="AK152" s="25"/>
      <c r="AL152" s="25"/>
      <c r="AM152" s="25"/>
      <c r="AN152" s="20"/>
      <c r="AO152" s="20"/>
      <c r="AP152" s="20"/>
      <c r="AQ152" s="20"/>
      <c r="AR152" s="20"/>
      <c r="AS152" s="20"/>
      <c r="AT152" s="38"/>
    </row>
    <row r="153" spans="1:46" ht="18" customHeight="1" x14ac:dyDescent="0.4">
      <c r="A153" s="90"/>
      <c r="B153" s="25" t="s">
        <v>210</v>
      </c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0"/>
      <c r="Z153" s="20"/>
      <c r="AA153" s="20"/>
      <c r="AB153" s="20"/>
      <c r="AC153" s="20"/>
      <c r="AD153" s="20"/>
      <c r="AE153" s="26"/>
      <c r="AF153" s="25"/>
      <c r="AG153" s="25"/>
      <c r="AH153" s="25"/>
      <c r="AI153" s="25"/>
      <c r="AJ153" s="25"/>
      <c r="AK153" s="25"/>
      <c r="AL153" s="25"/>
      <c r="AM153" s="25"/>
      <c r="AN153" s="20"/>
      <c r="AO153" s="20"/>
      <c r="AP153" s="20"/>
      <c r="AQ153" s="20"/>
      <c r="AR153" s="20"/>
      <c r="AS153" s="20"/>
      <c r="AT153" s="38"/>
    </row>
    <row r="154" spans="1:46" ht="18" customHeight="1" x14ac:dyDescent="0.4">
      <c r="A154" s="90"/>
      <c r="B154" s="223" t="s">
        <v>212</v>
      </c>
      <c r="C154" s="223"/>
      <c r="D154" s="223"/>
      <c r="E154" s="223"/>
      <c r="F154" s="223"/>
      <c r="G154" s="223"/>
      <c r="H154" s="223"/>
      <c r="I154" s="271"/>
      <c r="J154" s="271"/>
      <c r="K154" s="271"/>
      <c r="L154" s="271"/>
      <c r="M154" s="271"/>
      <c r="N154" s="271"/>
      <c r="O154" s="271"/>
      <c r="P154" s="41"/>
      <c r="Q154" s="223" t="s">
        <v>215</v>
      </c>
      <c r="R154" s="223"/>
      <c r="S154" s="223"/>
      <c r="T154" s="223"/>
      <c r="U154" s="223"/>
      <c r="V154" s="223"/>
      <c r="W154" s="223"/>
      <c r="X154" s="271"/>
      <c r="Y154" s="271"/>
      <c r="Z154" s="271"/>
      <c r="AA154" s="271"/>
      <c r="AB154" s="271"/>
      <c r="AC154" s="271"/>
      <c r="AD154" s="271"/>
      <c r="AE154" s="25"/>
      <c r="AF154" s="223" t="s">
        <v>216</v>
      </c>
      <c r="AG154" s="223"/>
      <c r="AH154" s="223"/>
      <c r="AI154" s="223"/>
      <c r="AJ154" s="223"/>
      <c r="AK154" s="223"/>
      <c r="AL154" s="223"/>
      <c r="AM154" s="271"/>
      <c r="AN154" s="271"/>
      <c r="AO154" s="271"/>
      <c r="AP154" s="271"/>
      <c r="AQ154" s="271"/>
      <c r="AR154" s="271"/>
      <c r="AS154" s="271"/>
      <c r="AT154" s="38"/>
    </row>
    <row r="155" spans="1:46" ht="3.75" customHeight="1" x14ac:dyDescent="0.4">
      <c r="A155" s="90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0"/>
      <c r="Z155" s="20"/>
      <c r="AA155" s="20"/>
      <c r="AB155" s="20"/>
      <c r="AC155" s="20"/>
      <c r="AD155" s="20"/>
      <c r="AE155" s="26"/>
      <c r="AF155" s="25"/>
      <c r="AG155" s="25"/>
      <c r="AH155" s="25"/>
      <c r="AI155" s="25"/>
      <c r="AJ155" s="25"/>
      <c r="AK155" s="25"/>
      <c r="AL155" s="25"/>
      <c r="AM155" s="25"/>
      <c r="AN155" s="20"/>
      <c r="AO155" s="20"/>
      <c r="AP155" s="20"/>
      <c r="AQ155" s="20"/>
      <c r="AR155" s="20"/>
      <c r="AS155" s="20"/>
      <c r="AT155" s="38"/>
    </row>
    <row r="156" spans="1:46" ht="22.5" customHeight="1" x14ac:dyDescent="0.4">
      <c r="A156" s="90"/>
      <c r="B156" s="333" t="s">
        <v>341</v>
      </c>
      <c r="C156" s="333"/>
      <c r="D156" s="333"/>
      <c r="E156" s="333"/>
      <c r="F156" s="333"/>
      <c r="G156" s="333"/>
      <c r="H156" s="333"/>
      <c r="I156" s="333"/>
      <c r="J156" s="333"/>
      <c r="K156" s="333"/>
      <c r="L156" s="333"/>
      <c r="M156" s="333"/>
      <c r="N156" s="333"/>
      <c r="O156" s="333"/>
      <c r="P156" s="333"/>
      <c r="Q156" s="333"/>
      <c r="R156" s="333"/>
      <c r="S156" s="333"/>
      <c r="T156" s="333"/>
      <c r="U156" s="333"/>
      <c r="V156" s="333"/>
      <c r="W156" s="333"/>
      <c r="X156" s="333"/>
      <c r="Y156" s="333"/>
      <c r="Z156" s="333"/>
      <c r="AA156" s="333"/>
      <c r="AB156" s="333"/>
      <c r="AC156" s="333"/>
      <c r="AD156" s="333"/>
      <c r="AE156" s="333"/>
      <c r="AF156" s="333"/>
      <c r="AG156" s="333"/>
      <c r="AH156" s="333"/>
      <c r="AI156" s="333"/>
      <c r="AJ156" s="333"/>
      <c r="AK156" s="333"/>
      <c r="AL156" s="333"/>
      <c r="AM156" s="333"/>
      <c r="AN156" s="333"/>
      <c r="AO156" s="333"/>
      <c r="AP156" s="333"/>
      <c r="AQ156" s="333"/>
      <c r="AR156" s="333"/>
      <c r="AS156" s="333"/>
      <c r="AT156" s="38"/>
    </row>
    <row r="157" spans="1:46" ht="3.75" customHeight="1" x14ac:dyDescent="0.4">
      <c r="A157" s="90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0"/>
      <c r="Z157" s="20"/>
      <c r="AA157" s="20"/>
      <c r="AB157" s="20"/>
      <c r="AC157" s="20"/>
      <c r="AD157" s="20"/>
      <c r="AE157" s="26"/>
      <c r="AF157" s="25"/>
      <c r="AG157" s="25"/>
      <c r="AH157" s="25"/>
      <c r="AI157" s="25"/>
      <c r="AJ157" s="25"/>
      <c r="AK157" s="25"/>
      <c r="AL157" s="25"/>
      <c r="AM157" s="25"/>
      <c r="AN157" s="20"/>
      <c r="AO157" s="20"/>
      <c r="AP157" s="20"/>
      <c r="AQ157" s="20"/>
      <c r="AR157" s="20"/>
      <c r="AS157" s="20"/>
      <c r="AT157" s="38"/>
    </row>
    <row r="158" spans="1:46" ht="18.75" customHeight="1" x14ac:dyDescent="0.4">
      <c r="A158" s="90"/>
      <c r="B158" s="223" t="s">
        <v>203</v>
      </c>
      <c r="C158" s="223"/>
      <c r="D158" s="223"/>
      <c r="E158" s="223"/>
      <c r="F158" s="223"/>
      <c r="G158" s="223"/>
      <c r="H158" s="223"/>
      <c r="I158" s="223"/>
      <c r="J158" s="223"/>
      <c r="K158" s="224"/>
      <c r="L158" s="224"/>
      <c r="M158" s="224"/>
      <c r="N158" s="224"/>
      <c r="O158" s="224"/>
      <c r="P158" s="224"/>
      <c r="Q158" s="224"/>
      <c r="R158" s="224"/>
      <c r="S158" s="224"/>
      <c r="T158" s="224"/>
      <c r="U158" s="224"/>
      <c r="V158" s="224"/>
      <c r="W158" s="25"/>
      <c r="X158" s="25"/>
      <c r="Y158" s="223" t="s">
        <v>204</v>
      </c>
      <c r="Z158" s="223"/>
      <c r="AA158" s="223"/>
      <c r="AB158" s="223"/>
      <c r="AC158" s="223"/>
      <c r="AD158" s="223"/>
      <c r="AE158" s="223"/>
      <c r="AF158" s="223"/>
      <c r="AG158" s="223"/>
      <c r="AH158" s="224"/>
      <c r="AI158" s="224"/>
      <c r="AJ158" s="224"/>
      <c r="AK158" s="224"/>
      <c r="AL158" s="224"/>
      <c r="AM158" s="224"/>
      <c r="AN158" s="224"/>
      <c r="AO158" s="224"/>
      <c r="AP158" s="224"/>
      <c r="AQ158" s="224"/>
      <c r="AR158" s="224"/>
      <c r="AS158" s="224"/>
      <c r="AT158" s="38"/>
    </row>
    <row r="159" spans="1:46" ht="3.75" customHeight="1" x14ac:dyDescent="0.4">
      <c r="A159" s="90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0"/>
      <c r="Z159" s="20"/>
      <c r="AA159" s="20"/>
      <c r="AB159" s="20"/>
      <c r="AC159" s="20"/>
      <c r="AD159" s="20"/>
      <c r="AE159" s="26"/>
      <c r="AF159" s="25"/>
      <c r="AG159" s="25"/>
      <c r="AH159" s="25"/>
      <c r="AI159" s="25"/>
      <c r="AJ159" s="25"/>
      <c r="AK159" s="25"/>
      <c r="AL159" s="25"/>
      <c r="AM159" s="25"/>
      <c r="AN159" s="20"/>
      <c r="AO159" s="20"/>
      <c r="AP159" s="20"/>
      <c r="AQ159" s="20"/>
      <c r="AR159" s="20"/>
      <c r="AS159" s="20"/>
      <c r="AT159" s="38"/>
    </row>
    <row r="160" spans="1:46" ht="18" customHeight="1" x14ac:dyDescent="0.4">
      <c r="A160" s="90"/>
      <c r="B160" s="223" t="s">
        <v>205</v>
      </c>
      <c r="C160" s="223"/>
      <c r="D160" s="223"/>
      <c r="E160" s="223"/>
      <c r="F160" s="223"/>
      <c r="G160" s="223"/>
      <c r="H160" s="223"/>
      <c r="I160" s="224"/>
      <c r="J160" s="224"/>
      <c r="K160" s="224"/>
      <c r="L160" s="224"/>
      <c r="M160" s="224"/>
      <c r="N160" s="224"/>
      <c r="O160" s="224"/>
      <c r="P160" s="25"/>
      <c r="Q160" s="223" t="s">
        <v>206</v>
      </c>
      <c r="R160" s="223"/>
      <c r="S160" s="223"/>
      <c r="T160" s="223"/>
      <c r="U160" s="223"/>
      <c r="V160" s="223"/>
      <c r="W160" s="223"/>
      <c r="X160" s="224"/>
      <c r="Y160" s="224"/>
      <c r="Z160" s="224"/>
      <c r="AA160" s="224"/>
      <c r="AB160" s="224"/>
      <c r="AC160" s="224"/>
      <c r="AD160" s="224"/>
      <c r="AE160" s="26"/>
      <c r="AF160" s="223" t="s">
        <v>207</v>
      </c>
      <c r="AG160" s="223"/>
      <c r="AH160" s="223"/>
      <c r="AI160" s="223"/>
      <c r="AJ160" s="223"/>
      <c r="AK160" s="223"/>
      <c r="AL160" s="223"/>
      <c r="AM160" s="224"/>
      <c r="AN160" s="224"/>
      <c r="AO160" s="224"/>
      <c r="AP160" s="224"/>
      <c r="AQ160" s="224"/>
      <c r="AR160" s="224"/>
      <c r="AS160" s="224"/>
      <c r="AT160" s="38"/>
    </row>
    <row r="161" spans="1:46" ht="3.75" customHeight="1" x14ac:dyDescent="0.4">
      <c r="A161" s="90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0"/>
      <c r="Z161" s="20"/>
      <c r="AA161" s="20"/>
      <c r="AB161" s="20"/>
      <c r="AC161" s="20"/>
      <c r="AD161" s="20"/>
      <c r="AE161" s="26"/>
      <c r="AF161" s="25"/>
      <c r="AG161" s="25"/>
      <c r="AH161" s="25"/>
      <c r="AI161" s="25"/>
      <c r="AJ161" s="25"/>
      <c r="AK161" s="25"/>
      <c r="AL161" s="25"/>
      <c r="AM161" s="25"/>
      <c r="AN161" s="20"/>
      <c r="AO161" s="20"/>
      <c r="AP161" s="20"/>
      <c r="AQ161" s="20"/>
      <c r="AR161" s="20"/>
      <c r="AS161" s="20"/>
      <c r="AT161" s="38"/>
    </row>
    <row r="162" spans="1:46" ht="18.75" customHeight="1" x14ac:dyDescent="0.4">
      <c r="A162" s="90"/>
      <c r="B162" s="223" t="s">
        <v>208</v>
      </c>
      <c r="C162" s="223"/>
      <c r="D162" s="223"/>
      <c r="E162" s="223"/>
      <c r="F162" s="223"/>
      <c r="G162" s="223"/>
      <c r="H162" s="223"/>
      <c r="I162" s="224"/>
      <c r="J162" s="224"/>
      <c r="K162" s="224"/>
      <c r="L162" s="224"/>
      <c r="M162" s="224"/>
      <c r="N162" s="224"/>
      <c r="O162" s="224"/>
      <c r="P162" s="25"/>
      <c r="Q162" s="223" t="s">
        <v>209</v>
      </c>
      <c r="R162" s="223"/>
      <c r="S162" s="223"/>
      <c r="T162" s="223"/>
      <c r="U162" s="223"/>
      <c r="V162" s="223"/>
      <c r="W162" s="223"/>
      <c r="X162" s="348"/>
      <c r="Y162" s="348"/>
      <c r="Z162" s="348"/>
      <c r="AA162" s="348"/>
      <c r="AB162" s="348"/>
      <c r="AC162" s="348"/>
      <c r="AD162" s="348"/>
      <c r="AE162" s="26"/>
      <c r="AF162" s="25"/>
      <c r="AG162" s="25"/>
      <c r="AH162" s="25"/>
      <c r="AI162" s="25"/>
      <c r="AJ162" s="25"/>
      <c r="AK162" s="25"/>
      <c r="AL162" s="25"/>
      <c r="AM162" s="20"/>
      <c r="AN162" s="20"/>
      <c r="AO162" s="20"/>
      <c r="AP162" s="20"/>
      <c r="AQ162" s="20"/>
      <c r="AR162" s="20"/>
      <c r="AS162" s="20"/>
      <c r="AT162" s="38"/>
    </row>
    <row r="163" spans="1:46" ht="3.75" customHeight="1" x14ac:dyDescent="0.4">
      <c r="A163" s="90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0"/>
      <c r="Z163" s="20"/>
      <c r="AA163" s="20"/>
      <c r="AB163" s="20"/>
      <c r="AC163" s="20"/>
      <c r="AD163" s="20"/>
      <c r="AE163" s="26"/>
      <c r="AF163" s="25"/>
      <c r="AG163" s="25"/>
      <c r="AH163" s="25"/>
      <c r="AI163" s="25"/>
      <c r="AJ163" s="25"/>
      <c r="AK163" s="25"/>
      <c r="AL163" s="25"/>
      <c r="AM163" s="25"/>
      <c r="AN163" s="20"/>
      <c r="AO163" s="20"/>
      <c r="AP163" s="20"/>
      <c r="AQ163" s="20"/>
      <c r="AR163" s="20"/>
      <c r="AS163" s="20"/>
      <c r="AT163" s="38"/>
    </row>
    <row r="164" spans="1:46" ht="18" customHeight="1" x14ac:dyDescent="0.4">
      <c r="A164" s="90"/>
      <c r="B164" s="25" t="s">
        <v>210</v>
      </c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0"/>
      <c r="Z164" s="20"/>
      <c r="AA164" s="20"/>
      <c r="AB164" s="20"/>
      <c r="AC164" s="20"/>
      <c r="AD164" s="20"/>
      <c r="AE164" s="26"/>
      <c r="AF164" s="25"/>
      <c r="AG164" s="25"/>
      <c r="AH164" s="25"/>
      <c r="AI164" s="25"/>
      <c r="AJ164" s="25"/>
      <c r="AK164" s="25"/>
      <c r="AL164" s="25"/>
      <c r="AM164" s="25"/>
      <c r="AN164" s="20"/>
      <c r="AO164" s="20"/>
      <c r="AP164" s="20"/>
      <c r="AQ164" s="20"/>
      <c r="AR164" s="20"/>
      <c r="AS164" s="20"/>
      <c r="AT164" s="38"/>
    </row>
    <row r="165" spans="1:46" ht="18" customHeight="1" x14ac:dyDescent="0.4">
      <c r="A165" s="90"/>
      <c r="B165" s="223" t="s">
        <v>212</v>
      </c>
      <c r="C165" s="223"/>
      <c r="D165" s="223"/>
      <c r="E165" s="223"/>
      <c r="F165" s="223"/>
      <c r="G165" s="223"/>
      <c r="H165" s="223"/>
      <c r="I165" s="271"/>
      <c r="J165" s="271"/>
      <c r="K165" s="271"/>
      <c r="L165" s="271"/>
      <c r="M165" s="271"/>
      <c r="N165" s="271"/>
      <c r="O165" s="271"/>
      <c r="P165" s="41"/>
      <c r="Q165" s="223" t="s">
        <v>215</v>
      </c>
      <c r="R165" s="223"/>
      <c r="S165" s="223"/>
      <c r="T165" s="223"/>
      <c r="U165" s="223"/>
      <c r="V165" s="223"/>
      <c r="W165" s="223"/>
      <c r="X165" s="271"/>
      <c r="Y165" s="271"/>
      <c r="Z165" s="271"/>
      <c r="AA165" s="271"/>
      <c r="AB165" s="271"/>
      <c r="AC165" s="271"/>
      <c r="AD165" s="271"/>
      <c r="AE165" s="25"/>
      <c r="AF165" s="223" t="s">
        <v>216</v>
      </c>
      <c r="AG165" s="223"/>
      <c r="AH165" s="223"/>
      <c r="AI165" s="223"/>
      <c r="AJ165" s="223"/>
      <c r="AK165" s="223"/>
      <c r="AL165" s="223"/>
      <c r="AM165" s="271"/>
      <c r="AN165" s="271"/>
      <c r="AO165" s="271"/>
      <c r="AP165" s="271"/>
      <c r="AQ165" s="271"/>
      <c r="AR165" s="271"/>
      <c r="AS165" s="271"/>
      <c r="AT165" s="38"/>
    </row>
    <row r="166" spans="1:46" ht="3.75" customHeight="1" x14ac:dyDescent="0.4">
      <c r="A166" s="90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0"/>
      <c r="Z166" s="20"/>
      <c r="AA166" s="20"/>
      <c r="AB166" s="20"/>
      <c r="AC166" s="20"/>
      <c r="AD166" s="20"/>
      <c r="AE166" s="26"/>
      <c r="AF166" s="25"/>
      <c r="AG166" s="25"/>
      <c r="AH166" s="25"/>
      <c r="AI166" s="25"/>
      <c r="AJ166" s="25"/>
      <c r="AK166" s="25"/>
      <c r="AL166" s="25"/>
      <c r="AM166" s="25"/>
      <c r="AN166" s="20"/>
      <c r="AO166" s="20"/>
      <c r="AP166" s="20"/>
      <c r="AQ166" s="20"/>
      <c r="AR166" s="20"/>
      <c r="AS166" s="20"/>
      <c r="AT166" s="38"/>
    </row>
    <row r="167" spans="1:46" ht="22.5" customHeight="1" x14ac:dyDescent="0.4">
      <c r="A167" s="90"/>
      <c r="B167" s="333" t="s">
        <v>342</v>
      </c>
      <c r="C167" s="333"/>
      <c r="D167" s="333"/>
      <c r="E167" s="333"/>
      <c r="F167" s="333"/>
      <c r="G167" s="333"/>
      <c r="H167" s="333"/>
      <c r="I167" s="333"/>
      <c r="J167" s="333"/>
      <c r="K167" s="333"/>
      <c r="L167" s="333"/>
      <c r="M167" s="333"/>
      <c r="N167" s="333"/>
      <c r="O167" s="333"/>
      <c r="P167" s="333"/>
      <c r="Q167" s="333"/>
      <c r="R167" s="333"/>
      <c r="S167" s="333"/>
      <c r="T167" s="333"/>
      <c r="U167" s="333"/>
      <c r="V167" s="333"/>
      <c r="W167" s="333"/>
      <c r="X167" s="333"/>
      <c r="Y167" s="333"/>
      <c r="Z167" s="333"/>
      <c r="AA167" s="333"/>
      <c r="AB167" s="333"/>
      <c r="AC167" s="333"/>
      <c r="AD167" s="333"/>
      <c r="AE167" s="333"/>
      <c r="AF167" s="333"/>
      <c r="AG167" s="333"/>
      <c r="AH167" s="333"/>
      <c r="AI167" s="333"/>
      <c r="AJ167" s="333"/>
      <c r="AK167" s="333"/>
      <c r="AL167" s="333"/>
      <c r="AM167" s="333"/>
      <c r="AN167" s="333"/>
      <c r="AO167" s="333"/>
      <c r="AP167" s="333"/>
      <c r="AQ167" s="333"/>
      <c r="AR167" s="333"/>
      <c r="AS167" s="333"/>
      <c r="AT167" s="38"/>
    </row>
    <row r="168" spans="1:46" ht="3.75" customHeight="1" x14ac:dyDescent="0.4">
      <c r="A168" s="90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0"/>
      <c r="Z168" s="20"/>
      <c r="AA168" s="20"/>
      <c r="AB168" s="20"/>
      <c r="AC168" s="20"/>
      <c r="AD168" s="20"/>
      <c r="AE168" s="26"/>
      <c r="AF168" s="25"/>
      <c r="AG168" s="25"/>
      <c r="AH168" s="25"/>
      <c r="AI168" s="25"/>
      <c r="AJ168" s="25"/>
      <c r="AK168" s="25"/>
      <c r="AL168" s="25"/>
      <c r="AM168" s="25"/>
      <c r="AN168" s="20"/>
      <c r="AO168" s="20"/>
      <c r="AP168" s="20"/>
      <c r="AQ168" s="20"/>
      <c r="AR168" s="20"/>
      <c r="AS168" s="20"/>
      <c r="AT168" s="38"/>
    </row>
    <row r="169" spans="1:46" ht="18.75" customHeight="1" x14ac:dyDescent="0.4">
      <c r="A169" s="90"/>
      <c r="B169" s="223" t="s">
        <v>203</v>
      </c>
      <c r="C169" s="223"/>
      <c r="D169" s="223"/>
      <c r="E169" s="223"/>
      <c r="F169" s="223"/>
      <c r="G169" s="223"/>
      <c r="H169" s="223"/>
      <c r="I169" s="223"/>
      <c r="J169" s="223"/>
      <c r="K169" s="224"/>
      <c r="L169" s="224"/>
      <c r="M169" s="224"/>
      <c r="N169" s="224"/>
      <c r="O169" s="224"/>
      <c r="P169" s="224"/>
      <c r="Q169" s="224"/>
      <c r="R169" s="224"/>
      <c r="S169" s="224"/>
      <c r="T169" s="224"/>
      <c r="U169" s="224"/>
      <c r="V169" s="224"/>
      <c r="W169" s="25"/>
      <c r="X169" s="25"/>
      <c r="Y169" s="223" t="s">
        <v>204</v>
      </c>
      <c r="Z169" s="223"/>
      <c r="AA169" s="223"/>
      <c r="AB169" s="223"/>
      <c r="AC169" s="223"/>
      <c r="AD169" s="223"/>
      <c r="AE169" s="223"/>
      <c r="AF169" s="223"/>
      <c r="AG169" s="223"/>
      <c r="AH169" s="224"/>
      <c r="AI169" s="224"/>
      <c r="AJ169" s="224"/>
      <c r="AK169" s="224"/>
      <c r="AL169" s="224"/>
      <c r="AM169" s="224"/>
      <c r="AN169" s="224"/>
      <c r="AO169" s="224"/>
      <c r="AP169" s="224"/>
      <c r="AQ169" s="224"/>
      <c r="AR169" s="224"/>
      <c r="AS169" s="224"/>
      <c r="AT169" s="38"/>
    </row>
    <row r="170" spans="1:46" ht="3.75" customHeight="1" x14ac:dyDescent="0.4">
      <c r="A170" s="90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0"/>
      <c r="Z170" s="20"/>
      <c r="AA170" s="20"/>
      <c r="AB170" s="20"/>
      <c r="AC170" s="20"/>
      <c r="AD170" s="20"/>
      <c r="AE170" s="26"/>
      <c r="AF170" s="25"/>
      <c r="AG170" s="25"/>
      <c r="AH170" s="25"/>
      <c r="AI170" s="25"/>
      <c r="AJ170" s="25"/>
      <c r="AK170" s="25"/>
      <c r="AL170" s="25"/>
      <c r="AM170" s="25"/>
      <c r="AN170" s="20"/>
      <c r="AO170" s="20"/>
      <c r="AP170" s="20"/>
      <c r="AQ170" s="20"/>
      <c r="AR170" s="20"/>
      <c r="AS170" s="20"/>
      <c r="AT170" s="38"/>
    </row>
    <row r="171" spans="1:46" ht="18" customHeight="1" x14ac:dyDescent="0.4">
      <c r="A171" s="90"/>
      <c r="B171" s="223" t="s">
        <v>205</v>
      </c>
      <c r="C171" s="223"/>
      <c r="D171" s="223"/>
      <c r="E171" s="223"/>
      <c r="F171" s="223"/>
      <c r="G171" s="223"/>
      <c r="H171" s="223"/>
      <c r="I171" s="224"/>
      <c r="J171" s="224"/>
      <c r="K171" s="224"/>
      <c r="L171" s="224"/>
      <c r="M171" s="224"/>
      <c r="N171" s="224"/>
      <c r="O171" s="224"/>
      <c r="P171" s="25"/>
      <c r="Q171" s="223" t="s">
        <v>206</v>
      </c>
      <c r="R171" s="223"/>
      <c r="S171" s="223"/>
      <c r="T171" s="223"/>
      <c r="U171" s="223"/>
      <c r="V171" s="223"/>
      <c r="W171" s="223"/>
      <c r="X171" s="224"/>
      <c r="Y171" s="224"/>
      <c r="Z171" s="224"/>
      <c r="AA171" s="224"/>
      <c r="AB171" s="224"/>
      <c r="AC171" s="224"/>
      <c r="AD171" s="224"/>
      <c r="AE171" s="26"/>
      <c r="AF171" s="223" t="s">
        <v>207</v>
      </c>
      <c r="AG171" s="223"/>
      <c r="AH171" s="223"/>
      <c r="AI171" s="223"/>
      <c r="AJ171" s="223"/>
      <c r="AK171" s="223"/>
      <c r="AL171" s="223"/>
      <c r="AM171" s="224"/>
      <c r="AN171" s="224"/>
      <c r="AO171" s="224"/>
      <c r="AP171" s="224"/>
      <c r="AQ171" s="224"/>
      <c r="AR171" s="224"/>
      <c r="AS171" s="224"/>
      <c r="AT171" s="38"/>
    </row>
    <row r="172" spans="1:46" ht="3.75" customHeight="1" x14ac:dyDescent="0.4">
      <c r="A172" s="90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0"/>
      <c r="Z172" s="20"/>
      <c r="AA172" s="20"/>
      <c r="AB172" s="20"/>
      <c r="AC172" s="20"/>
      <c r="AD172" s="20"/>
      <c r="AE172" s="26"/>
      <c r="AF172" s="25"/>
      <c r="AG172" s="25"/>
      <c r="AH172" s="25"/>
      <c r="AI172" s="25"/>
      <c r="AJ172" s="25"/>
      <c r="AK172" s="25"/>
      <c r="AL172" s="25"/>
      <c r="AM172" s="25"/>
      <c r="AN172" s="20"/>
      <c r="AO172" s="20"/>
      <c r="AP172" s="20"/>
      <c r="AQ172" s="20"/>
      <c r="AR172" s="20"/>
      <c r="AS172" s="20"/>
      <c r="AT172" s="38"/>
    </row>
    <row r="173" spans="1:46" ht="18.75" customHeight="1" x14ac:dyDescent="0.4">
      <c r="A173" s="90"/>
      <c r="B173" s="223" t="s">
        <v>208</v>
      </c>
      <c r="C173" s="223"/>
      <c r="D173" s="223"/>
      <c r="E173" s="223"/>
      <c r="F173" s="223"/>
      <c r="G173" s="223"/>
      <c r="H173" s="223"/>
      <c r="I173" s="224"/>
      <c r="J173" s="224"/>
      <c r="K173" s="224"/>
      <c r="L173" s="224"/>
      <c r="M173" s="224"/>
      <c r="N173" s="224"/>
      <c r="O173" s="224"/>
      <c r="P173" s="25"/>
      <c r="Q173" s="223" t="s">
        <v>209</v>
      </c>
      <c r="R173" s="223"/>
      <c r="S173" s="223"/>
      <c r="T173" s="223"/>
      <c r="U173" s="223"/>
      <c r="V173" s="223"/>
      <c r="W173" s="223"/>
      <c r="X173" s="348"/>
      <c r="Y173" s="348"/>
      <c r="Z173" s="348"/>
      <c r="AA173" s="348"/>
      <c r="AB173" s="348"/>
      <c r="AC173" s="348"/>
      <c r="AD173" s="348"/>
      <c r="AE173" s="26"/>
      <c r="AF173" s="25"/>
      <c r="AG173" s="25"/>
      <c r="AH173" s="25"/>
      <c r="AI173" s="25"/>
      <c r="AJ173" s="25"/>
      <c r="AK173" s="25"/>
      <c r="AL173" s="25"/>
      <c r="AM173" s="20"/>
      <c r="AN173" s="20"/>
      <c r="AO173" s="20"/>
      <c r="AP173" s="20"/>
      <c r="AQ173" s="20"/>
      <c r="AR173" s="20"/>
      <c r="AS173" s="20"/>
      <c r="AT173" s="38"/>
    </row>
    <row r="174" spans="1:46" ht="3.75" customHeight="1" x14ac:dyDescent="0.4">
      <c r="A174" s="90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0"/>
      <c r="Z174" s="20"/>
      <c r="AA174" s="20"/>
      <c r="AB174" s="20"/>
      <c r="AC174" s="20"/>
      <c r="AD174" s="20"/>
      <c r="AE174" s="26"/>
      <c r="AF174" s="25"/>
      <c r="AG174" s="25"/>
      <c r="AH174" s="25"/>
      <c r="AI174" s="25"/>
      <c r="AJ174" s="25"/>
      <c r="AK174" s="25"/>
      <c r="AL174" s="25"/>
      <c r="AM174" s="25"/>
      <c r="AN174" s="20"/>
      <c r="AO174" s="20"/>
      <c r="AP174" s="20"/>
      <c r="AQ174" s="20"/>
      <c r="AR174" s="20"/>
      <c r="AS174" s="20"/>
      <c r="AT174" s="38"/>
    </row>
    <row r="175" spans="1:46" ht="18" customHeight="1" x14ac:dyDescent="0.4">
      <c r="A175" s="90"/>
      <c r="B175" s="25" t="s">
        <v>210</v>
      </c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0"/>
      <c r="Z175" s="20"/>
      <c r="AA175" s="20"/>
      <c r="AB175" s="20"/>
      <c r="AC175" s="20"/>
      <c r="AD175" s="20"/>
      <c r="AE175" s="26"/>
      <c r="AF175" s="25"/>
      <c r="AG175" s="25"/>
      <c r="AH175" s="25"/>
      <c r="AI175" s="25"/>
      <c r="AJ175" s="25"/>
      <c r="AK175" s="25"/>
      <c r="AL175" s="25"/>
      <c r="AM175" s="25"/>
      <c r="AN175" s="20"/>
      <c r="AO175" s="20"/>
      <c r="AP175" s="20"/>
      <c r="AQ175" s="20"/>
      <c r="AR175" s="20"/>
      <c r="AS175" s="20"/>
      <c r="AT175" s="38"/>
    </row>
    <row r="176" spans="1:46" ht="18" customHeight="1" x14ac:dyDescent="0.4">
      <c r="A176" s="90"/>
      <c r="B176" s="223" t="s">
        <v>212</v>
      </c>
      <c r="C176" s="223"/>
      <c r="D176" s="223"/>
      <c r="E176" s="223"/>
      <c r="F176" s="223"/>
      <c r="G176" s="223"/>
      <c r="H176" s="223"/>
      <c r="I176" s="271"/>
      <c r="J176" s="271"/>
      <c r="K176" s="271"/>
      <c r="L176" s="271"/>
      <c r="M176" s="271"/>
      <c r="N176" s="271"/>
      <c r="O176" s="271"/>
      <c r="P176" s="41"/>
      <c r="Q176" s="223" t="s">
        <v>215</v>
      </c>
      <c r="R176" s="223"/>
      <c r="S176" s="223"/>
      <c r="T176" s="223"/>
      <c r="U176" s="223"/>
      <c r="V176" s="223"/>
      <c r="W176" s="223"/>
      <c r="X176" s="271"/>
      <c r="Y176" s="271"/>
      <c r="Z176" s="271"/>
      <c r="AA176" s="271"/>
      <c r="AB176" s="271"/>
      <c r="AC176" s="271"/>
      <c r="AD176" s="271"/>
      <c r="AE176" s="25"/>
      <c r="AF176" s="223" t="s">
        <v>216</v>
      </c>
      <c r="AG176" s="223"/>
      <c r="AH176" s="223"/>
      <c r="AI176" s="223"/>
      <c r="AJ176" s="223"/>
      <c r="AK176" s="223"/>
      <c r="AL176" s="223"/>
      <c r="AM176" s="271"/>
      <c r="AN176" s="271"/>
      <c r="AO176" s="271"/>
      <c r="AP176" s="271"/>
      <c r="AQ176" s="271"/>
      <c r="AR176" s="271"/>
      <c r="AS176" s="271"/>
      <c r="AT176" s="38"/>
    </row>
    <row r="177" spans="1:46" ht="3.75" customHeight="1" x14ac:dyDescent="0.4">
      <c r="A177" s="90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0"/>
      <c r="Z177" s="20"/>
      <c r="AA177" s="20"/>
      <c r="AB177" s="20"/>
      <c r="AC177" s="20"/>
      <c r="AD177" s="20"/>
      <c r="AE177" s="26"/>
      <c r="AF177" s="25"/>
      <c r="AG177" s="25"/>
      <c r="AH177" s="25"/>
      <c r="AI177" s="25"/>
      <c r="AJ177" s="25"/>
      <c r="AK177" s="25"/>
      <c r="AL177" s="25"/>
      <c r="AM177" s="25"/>
      <c r="AN177" s="20"/>
      <c r="AO177" s="20"/>
      <c r="AP177" s="20"/>
      <c r="AQ177" s="20"/>
      <c r="AR177" s="20"/>
      <c r="AS177" s="20"/>
      <c r="AT177" s="38"/>
    </row>
    <row r="178" spans="1:46" ht="22.5" customHeight="1" x14ac:dyDescent="0.4">
      <c r="A178" s="90"/>
      <c r="B178" s="333" t="s">
        <v>343</v>
      </c>
      <c r="C178" s="333"/>
      <c r="D178" s="333"/>
      <c r="E178" s="333"/>
      <c r="F178" s="333"/>
      <c r="G178" s="333"/>
      <c r="H178" s="333"/>
      <c r="I178" s="333"/>
      <c r="J178" s="333"/>
      <c r="K178" s="333"/>
      <c r="L178" s="333"/>
      <c r="M178" s="333"/>
      <c r="N178" s="333"/>
      <c r="O178" s="333"/>
      <c r="P178" s="333"/>
      <c r="Q178" s="333"/>
      <c r="R178" s="333"/>
      <c r="S178" s="333"/>
      <c r="T178" s="333"/>
      <c r="U178" s="333"/>
      <c r="V178" s="333"/>
      <c r="W178" s="333"/>
      <c r="X178" s="333"/>
      <c r="Y178" s="333"/>
      <c r="Z178" s="333"/>
      <c r="AA178" s="333"/>
      <c r="AB178" s="333"/>
      <c r="AC178" s="333"/>
      <c r="AD178" s="333"/>
      <c r="AE178" s="333"/>
      <c r="AF178" s="333"/>
      <c r="AG178" s="333"/>
      <c r="AH178" s="333"/>
      <c r="AI178" s="333"/>
      <c r="AJ178" s="333"/>
      <c r="AK178" s="333"/>
      <c r="AL178" s="333"/>
      <c r="AM178" s="333"/>
      <c r="AN178" s="333"/>
      <c r="AO178" s="333"/>
      <c r="AP178" s="333"/>
      <c r="AQ178" s="333"/>
      <c r="AR178" s="333"/>
      <c r="AS178" s="333"/>
      <c r="AT178" s="38"/>
    </row>
    <row r="179" spans="1:46" ht="3.75" customHeight="1" x14ac:dyDescent="0.4">
      <c r="A179" s="90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0"/>
      <c r="Z179" s="20"/>
      <c r="AA179" s="20"/>
      <c r="AB179" s="20"/>
      <c r="AC179" s="20"/>
      <c r="AD179" s="20"/>
      <c r="AE179" s="26"/>
      <c r="AF179" s="25"/>
      <c r="AG179" s="25"/>
      <c r="AH179" s="25"/>
      <c r="AI179" s="25"/>
      <c r="AJ179" s="25"/>
      <c r="AK179" s="25"/>
      <c r="AL179" s="25"/>
      <c r="AM179" s="25"/>
      <c r="AN179" s="20"/>
      <c r="AO179" s="20"/>
      <c r="AP179" s="20"/>
      <c r="AQ179" s="20"/>
      <c r="AR179" s="20"/>
      <c r="AS179" s="20"/>
      <c r="AT179" s="38"/>
    </row>
    <row r="180" spans="1:46" ht="18.75" customHeight="1" x14ac:dyDescent="0.4">
      <c r="A180" s="90"/>
      <c r="B180" s="223" t="s">
        <v>203</v>
      </c>
      <c r="C180" s="223"/>
      <c r="D180" s="223"/>
      <c r="E180" s="223"/>
      <c r="F180" s="223"/>
      <c r="G180" s="223"/>
      <c r="H180" s="223"/>
      <c r="I180" s="223"/>
      <c r="J180" s="223"/>
      <c r="K180" s="224"/>
      <c r="L180" s="224"/>
      <c r="M180" s="224"/>
      <c r="N180" s="224"/>
      <c r="O180" s="224"/>
      <c r="P180" s="224"/>
      <c r="Q180" s="224"/>
      <c r="R180" s="224"/>
      <c r="S180" s="224"/>
      <c r="T180" s="224"/>
      <c r="U180" s="224"/>
      <c r="V180" s="224"/>
      <c r="W180" s="25"/>
      <c r="X180" s="25"/>
      <c r="Y180" s="223" t="s">
        <v>204</v>
      </c>
      <c r="Z180" s="223"/>
      <c r="AA180" s="223"/>
      <c r="AB180" s="223"/>
      <c r="AC180" s="223"/>
      <c r="AD180" s="223"/>
      <c r="AE180" s="223"/>
      <c r="AF180" s="223"/>
      <c r="AG180" s="223"/>
      <c r="AH180" s="224"/>
      <c r="AI180" s="224"/>
      <c r="AJ180" s="224"/>
      <c r="AK180" s="224"/>
      <c r="AL180" s="224"/>
      <c r="AM180" s="224"/>
      <c r="AN180" s="224"/>
      <c r="AO180" s="224"/>
      <c r="AP180" s="224"/>
      <c r="AQ180" s="224"/>
      <c r="AR180" s="224"/>
      <c r="AS180" s="224"/>
      <c r="AT180" s="38"/>
    </row>
    <row r="181" spans="1:46" ht="3.75" customHeight="1" x14ac:dyDescent="0.4">
      <c r="A181" s="90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0"/>
      <c r="Z181" s="20"/>
      <c r="AA181" s="20"/>
      <c r="AB181" s="20"/>
      <c r="AC181" s="20"/>
      <c r="AD181" s="20"/>
      <c r="AE181" s="26"/>
      <c r="AF181" s="25"/>
      <c r="AG181" s="25"/>
      <c r="AH181" s="25"/>
      <c r="AI181" s="25"/>
      <c r="AJ181" s="25"/>
      <c r="AK181" s="25"/>
      <c r="AL181" s="25"/>
      <c r="AM181" s="25"/>
      <c r="AN181" s="20"/>
      <c r="AO181" s="20"/>
      <c r="AP181" s="20"/>
      <c r="AQ181" s="20"/>
      <c r="AR181" s="20"/>
      <c r="AS181" s="20"/>
      <c r="AT181" s="38"/>
    </row>
    <row r="182" spans="1:46" ht="18" customHeight="1" x14ac:dyDescent="0.4">
      <c r="A182" s="90"/>
      <c r="B182" s="223" t="s">
        <v>205</v>
      </c>
      <c r="C182" s="223"/>
      <c r="D182" s="223"/>
      <c r="E182" s="223"/>
      <c r="F182" s="223"/>
      <c r="G182" s="223"/>
      <c r="H182" s="223"/>
      <c r="I182" s="224"/>
      <c r="J182" s="224"/>
      <c r="K182" s="224"/>
      <c r="L182" s="224"/>
      <c r="M182" s="224"/>
      <c r="N182" s="224"/>
      <c r="O182" s="224"/>
      <c r="P182" s="25"/>
      <c r="Q182" s="223" t="s">
        <v>206</v>
      </c>
      <c r="R182" s="223"/>
      <c r="S182" s="223"/>
      <c r="T182" s="223"/>
      <c r="U182" s="223"/>
      <c r="V182" s="223"/>
      <c r="W182" s="223"/>
      <c r="X182" s="224"/>
      <c r="Y182" s="224"/>
      <c r="Z182" s="224"/>
      <c r="AA182" s="224"/>
      <c r="AB182" s="224"/>
      <c r="AC182" s="224"/>
      <c r="AD182" s="224"/>
      <c r="AE182" s="26"/>
      <c r="AF182" s="223" t="s">
        <v>207</v>
      </c>
      <c r="AG182" s="223"/>
      <c r="AH182" s="223"/>
      <c r="AI182" s="223"/>
      <c r="AJ182" s="223"/>
      <c r="AK182" s="223"/>
      <c r="AL182" s="223"/>
      <c r="AM182" s="224"/>
      <c r="AN182" s="224"/>
      <c r="AO182" s="224"/>
      <c r="AP182" s="224"/>
      <c r="AQ182" s="224"/>
      <c r="AR182" s="224"/>
      <c r="AS182" s="224"/>
      <c r="AT182" s="38"/>
    </row>
    <row r="183" spans="1:46" ht="3.75" customHeight="1" x14ac:dyDescent="0.4">
      <c r="A183" s="90"/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0"/>
      <c r="Z183" s="20"/>
      <c r="AA183" s="20"/>
      <c r="AB183" s="20"/>
      <c r="AC183" s="20"/>
      <c r="AD183" s="20"/>
      <c r="AE183" s="26"/>
      <c r="AF183" s="25"/>
      <c r="AG183" s="25"/>
      <c r="AH183" s="25"/>
      <c r="AI183" s="25"/>
      <c r="AJ183" s="25"/>
      <c r="AK183" s="25"/>
      <c r="AL183" s="25"/>
      <c r="AM183" s="25"/>
      <c r="AN183" s="20"/>
      <c r="AO183" s="20"/>
      <c r="AP183" s="20"/>
      <c r="AQ183" s="20"/>
      <c r="AR183" s="20"/>
      <c r="AS183" s="20"/>
      <c r="AT183" s="38"/>
    </row>
    <row r="184" spans="1:46" ht="18.75" customHeight="1" x14ac:dyDescent="0.4">
      <c r="A184" s="90"/>
      <c r="B184" s="223" t="s">
        <v>208</v>
      </c>
      <c r="C184" s="223"/>
      <c r="D184" s="223"/>
      <c r="E184" s="223"/>
      <c r="F184" s="223"/>
      <c r="G184" s="223"/>
      <c r="H184" s="223"/>
      <c r="I184" s="224"/>
      <c r="J184" s="224"/>
      <c r="K184" s="224"/>
      <c r="L184" s="224"/>
      <c r="M184" s="224"/>
      <c r="N184" s="224"/>
      <c r="O184" s="224"/>
      <c r="P184" s="25"/>
      <c r="Q184" s="223" t="s">
        <v>209</v>
      </c>
      <c r="R184" s="223"/>
      <c r="S184" s="223"/>
      <c r="T184" s="223"/>
      <c r="U184" s="223"/>
      <c r="V184" s="223"/>
      <c r="W184" s="223"/>
      <c r="X184" s="348"/>
      <c r="Y184" s="348"/>
      <c r="Z184" s="348"/>
      <c r="AA184" s="348"/>
      <c r="AB184" s="348"/>
      <c r="AC184" s="348"/>
      <c r="AD184" s="348"/>
      <c r="AE184" s="26"/>
      <c r="AF184" s="25"/>
      <c r="AG184" s="25"/>
      <c r="AH184" s="25"/>
      <c r="AI184" s="25"/>
      <c r="AJ184" s="25"/>
      <c r="AK184" s="25"/>
      <c r="AL184" s="25"/>
      <c r="AM184" s="20"/>
      <c r="AN184" s="20"/>
      <c r="AO184" s="20"/>
      <c r="AP184" s="20"/>
      <c r="AQ184" s="20"/>
      <c r="AR184" s="20"/>
      <c r="AS184" s="20"/>
      <c r="AT184" s="38"/>
    </row>
    <row r="185" spans="1:46" ht="3.75" customHeight="1" x14ac:dyDescent="0.4">
      <c r="A185" s="90"/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0"/>
      <c r="Z185" s="20"/>
      <c r="AA185" s="20"/>
      <c r="AB185" s="20"/>
      <c r="AC185" s="20"/>
      <c r="AD185" s="20"/>
      <c r="AE185" s="26"/>
      <c r="AF185" s="25"/>
      <c r="AG185" s="25"/>
      <c r="AH185" s="25"/>
      <c r="AI185" s="25"/>
      <c r="AJ185" s="25"/>
      <c r="AK185" s="25"/>
      <c r="AL185" s="25"/>
      <c r="AM185" s="25"/>
      <c r="AN185" s="20"/>
      <c r="AO185" s="20"/>
      <c r="AP185" s="20"/>
      <c r="AQ185" s="20"/>
      <c r="AR185" s="20"/>
      <c r="AS185" s="20"/>
      <c r="AT185" s="38"/>
    </row>
    <row r="186" spans="1:46" ht="18" customHeight="1" x14ac:dyDescent="0.4">
      <c r="A186" s="90"/>
      <c r="B186" s="25" t="s">
        <v>210</v>
      </c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0"/>
      <c r="Z186" s="20"/>
      <c r="AA186" s="20"/>
      <c r="AB186" s="20"/>
      <c r="AC186" s="20"/>
      <c r="AD186" s="20"/>
      <c r="AE186" s="26"/>
      <c r="AF186" s="25"/>
      <c r="AG186" s="25"/>
      <c r="AH186" s="25"/>
      <c r="AI186" s="25"/>
      <c r="AJ186" s="25"/>
      <c r="AK186" s="25"/>
      <c r="AL186" s="25"/>
      <c r="AM186" s="25"/>
      <c r="AN186" s="20"/>
      <c r="AO186" s="20"/>
      <c r="AP186" s="20"/>
      <c r="AQ186" s="20"/>
      <c r="AR186" s="20"/>
      <c r="AS186" s="20"/>
      <c r="AT186" s="38"/>
    </row>
    <row r="187" spans="1:46" ht="18" customHeight="1" x14ac:dyDescent="0.4">
      <c r="A187" s="90"/>
      <c r="B187" s="223" t="s">
        <v>212</v>
      </c>
      <c r="C187" s="223"/>
      <c r="D187" s="223"/>
      <c r="E187" s="223"/>
      <c r="F187" s="223"/>
      <c r="G187" s="223"/>
      <c r="H187" s="223"/>
      <c r="I187" s="271"/>
      <c r="J187" s="271"/>
      <c r="K187" s="271"/>
      <c r="L187" s="271"/>
      <c r="M187" s="271"/>
      <c r="N187" s="271"/>
      <c r="O187" s="271"/>
      <c r="P187" s="41"/>
      <c r="Q187" s="223" t="s">
        <v>215</v>
      </c>
      <c r="R187" s="223"/>
      <c r="S187" s="223"/>
      <c r="T187" s="223"/>
      <c r="U187" s="223"/>
      <c r="V187" s="223"/>
      <c r="W187" s="223"/>
      <c r="X187" s="271"/>
      <c r="Y187" s="271"/>
      <c r="Z187" s="271"/>
      <c r="AA187" s="271"/>
      <c r="AB187" s="271"/>
      <c r="AC187" s="271"/>
      <c r="AD187" s="271"/>
      <c r="AE187" s="25"/>
      <c r="AF187" s="223" t="s">
        <v>216</v>
      </c>
      <c r="AG187" s="223"/>
      <c r="AH187" s="223"/>
      <c r="AI187" s="223"/>
      <c r="AJ187" s="223"/>
      <c r="AK187" s="223"/>
      <c r="AL187" s="223"/>
      <c r="AM187" s="271"/>
      <c r="AN187" s="271"/>
      <c r="AO187" s="271"/>
      <c r="AP187" s="271"/>
      <c r="AQ187" s="271"/>
      <c r="AR187" s="271"/>
      <c r="AS187" s="271"/>
      <c r="AT187" s="38"/>
    </row>
    <row r="188" spans="1:46" ht="3.75" customHeight="1" x14ac:dyDescent="0.4">
      <c r="A188" s="90"/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0"/>
      <c r="Z188" s="20"/>
      <c r="AA188" s="20"/>
      <c r="AB188" s="20"/>
      <c r="AC188" s="20"/>
      <c r="AD188" s="20"/>
      <c r="AE188" s="26"/>
      <c r="AF188" s="25"/>
      <c r="AG188" s="25"/>
      <c r="AH188" s="25"/>
      <c r="AI188" s="25"/>
      <c r="AJ188" s="25"/>
      <c r="AK188" s="25"/>
      <c r="AL188" s="25"/>
      <c r="AM188" s="25"/>
      <c r="AN188" s="20"/>
      <c r="AO188" s="20"/>
      <c r="AP188" s="20"/>
      <c r="AQ188" s="20"/>
      <c r="AR188" s="20"/>
      <c r="AS188" s="20"/>
      <c r="AT188" s="38"/>
    </row>
    <row r="189" spans="1:46" ht="22.5" customHeight="1" x14ac:dyDescent="0.4">
      <c r="A189" s="90"/>
      <c r="B189" s="333" t="s">
        <v>344</v>
      </c>
      <c r="C189" s="333"/>
      <c r="D189" s="333"/>
      <c r="E189" s="333"/>
      <c r="F189" s="333"/>
      <c r="G189" s="333"/>
      <c r="H189" s="333"/>
      <c r="I189" s="333"/>
      <c r="J189" s="333"/>
      <c r="K189" s="333"/>
      <c r="L189" s="333"/>
      <c r="M189" s="333"/>
      <c r="N189" s="333"/>
      <c r="O189" s="333"/>
      <c r="P189" s="333"/>
      <c r="Q189" s="333"/>
      <c r="R189" s="333"/>
      <c r="S189" s="333"/>
      <c r="T189" s="333"/>
      <c r="U189" s="333"/>
      <c r="V189" s="333"/>
      <c r="W189" s="333"/>
      <c r="X189" s="333"/>
      <c r="Y189" s="333"/>
      <c r="Z189" s="333"/>
      <c r="AA189" s="333"/>
      <c r="AB189" s="333"/>
      <c r="AC189" s="333"/>
      <c r="AD189" s="333"/>
      <c r="AE189" s="333"/>
      <c r="AF189" s="333"/>
      <c r="AG189" s="333"/>
      <c r="AH189" s="333"/>
      <c r="AI189" s="333"/>
      <c r="AJ189" s="333"/>
      <c r="AK189" s="333"/>
      <c r="AL189" s="333"/>
      <c r="AM189" s="333"/>
      <c r="AN189" s="333"/>
      <c r="AO189" s="333"/>
      <c r="AP189" s="333"/>
      <c r="AQ189" s="333"/>
      <c r="AR189" s="333"/>
      <c r="AS189" s="333"/>
      <c r="AT189" s="38"/>
    </row>
    <row r="190" spans="1:46" ht="3.75" customHeight="1" x14ac:dyDescent="0.4">
      <c r="A190" s="90"/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0"/>
      <c r="Z190" s="20"/>
      <c r="AA190" s="20"/>
      <c r="AB190" s="20"/>
      <c r="AC190" s="20"/>
      <c r="AD190" s="20"/>
      <c r="AE190" s="26"/>
      <c r="AF190" s="25"/>
      <c r="AG190" s="25"/>
      <c r="AH190" s="25"/>
      <c r="AI190" s="25"/>
      <c r="AJ190" s="25"/>
      <c r="AK190" s="25"/>
      <c r="AL190" s="25"/>
      <c r="AM190" s="25"/>
      <c r="AN190" s="20"/>
      <c r="AO190" s="20"/>
      <c r="AP190" s="20"/>
      <c r="AQ190" s="20"/>
      <c r="AR190" s="20"/>
      <c r="AS190" s="20"/>
      <c r="AT190" s="38"/>
    </row>
    <row r="191" spans="1:46" ht="18.75" customHeight="1" x14ac:dyDescent="0.4">
      <c r="A191" s="90"/>
      <c r="B191" s="223" t="s">
        <v>203</v>
      </c>
      <c r="C191" s="223"/>
      <c r="D191" s="223"/>
      <c r="E191" s="223"/>
      <c r="F191" s="223"/>
      <c r="G191" s="223"/>
      <c r="H191" s="223"/>
      <c r="I191" s="223"/>
      <c r="J191" s="223"/>
      <c r="K191" s="224"/>
      <c r="L191" s="224"/>
      <c r="M191" s="224"/>
      <c r="N191" s="224"/>
      <c r="O191" s="224"/>
      <c r="P191" s="224"/>
      <c r="Q191" s="224"/>
      <c r="R191" s="224"/>
      <c r="S191" s="224"/>
      <c r="T191" s="224"/>
      <c r="U191" s="224"/>
      <c r="V191" s="224"/>
      <c r="W191" s="25"/>
      <c r="X191" s="25"/>
      <c r="Y191" s="223" t="s">
        <v>204</v>
      </c>
      <c r="Z191" s="223"/>
      <c r="AA191" s="223"/>
      <c r="AB191" s="223"/>
      <c r="AC191" s="223"/>
      <c r="AD191" s="223"/>
      <c r="AE191" s="223"/>
      <c r="AF191" s="223"/>
      <c r="AG191" s="223"/>
      <c r="AH191" s="224"/>
      <c r="AI191" s="224"/>
      <c r="AJ191" s="224"/>
      <c r="AK191" s="224"/>
      <c r="AL191" s="224"/>
      <c r="AM191" s="224"/>
      <c r="AN191" s="224"/>
      <c r="AO191" s="224"/>
      <c r="AP191" s="224"/>
      <c r="AQ191" s="224"/>
      <c r="AR191" s="224"/>
      <c r="AS191" s="224"/>
      <c r="AT191" s="38"/>
    </row>
    <row r="192" spans="1:46" ht="3.75" customHeight="1" x14ac:dyDescent="0.4">
      <c r="A192" s="90"/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0"/>
      <c r="Z192" s="20"/>
      <c r="AA192" s="20"/>
      <c r="AB192" s="20"/>
      <c r="AC192" s="20"/>
      <c r="AD192" s="20"/>
      <c r="AE192" s="26"/>
      <c r="AF192" s="25"/>
      <c r="AG192" s="25"/>
      <c r="AH192" s="25"/>
      <c r="AI192" s="25"/>
      <c r="AJ192" s="25"/>
      <c r="AK192" s="25"/>
      <c r="AL192" s="25"/>
      <c r="AM192" s="25"/>
      <c r="AN192" s="20"/>
      <c r="AO192" s="20"/>
      <c r="AP192" s="20"/>
      <c r="AQ192" s="20"/>
      <c r="AR192" s="20"/>
      <c r="AS192" s="20"/>
      <c r="AT192" s="38"/>
    </row>
    <row r="193" spans="1:46" ht="18" customHeight="1" x14ac:dyDescent="0.4">
      <c r="A193" s="90"/>
      <c r="B193" s="223" t="s">
        <v>205</v>
      </c>
      <c r="C193" s="223"/>
      <c r="D193" s="223"/>
      <c r="E193" s="223"/>
      <c r="F193" s="223"/>
      <c r="G193" s="223"/>
      <c r="H193" s="223"/>
      <c r="I193" s="224"/>
      <c r="J193" s="224"/>
      <c r="K193" s="224"/>
      <c r="L193" s="224"/>
      <c r="M193" s="224"/>
      <c r="N193" s="224"/>
      <c r="O193" s="224"/>
      <c r="P193" s="25"/>
      <c r="Q193" s="223" t="s">
        <v>206</v>
      </c>
      <c r="R193" s="223"/>
      <c r="S193" s="223"/>
      <c r="T193" s="223"/>
      <c r="U193" s="223"/>
      <c r="V193" s="223"/>
      <c r="W193" s="223"/>
      <c r="X193" s="224"/>
      <c r="Y193" s="224"/>
      <c r="Z193" s="224"/>
      <c r="AA193" s="224"/>
      <c r="AB193" s="224"/>
      <c r="AC193" s="224"/>
      <c r="AD193" s="224"/>
      <c r="AE193" s="26"/>
      <c r="AF193" s="223" t="s">
        <v>207</v>
      </c>
      <c r="AG193" s="223"/>
      <c r="AH193" s="223"/>
      <c r="AI193" s="223"/>
      <c r="AJ193" s="223"/>
      <c r="AK193" s="223"/>
      <c r="AL193" s="223"/>
      <c r="AM193" s="224"/>
      <c r="AN193" s="224"/>
      <c r="AO193" s="224"/>
      <c r="AP193" s="224"/>
      <c r="AQ193" s="224"/>
      <c r="AR193" s="224"/>
      <c r="AS193" s="224"/>
      <c r="AT193" s="38"/>
    </row>
    <row r="194" spans="1:46" ht="3.75" customHeight="1" x14ac:dyDescent="0.4">
      <c r="A194" s="90"/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0"/>
      <c r="Z194" s="20"/>
      <c r="AA194" s="20"/>
      <c r="AB194" s="20"/>
      <c r="AC194" s="20"/>
      <c r="AD194" s="20"/>
      <c r="AE194" s="26"/>
      <c r="AF194" s="25"/>
      <c r="AG194" s="25"/>
      <c r="AH194" s="25"/>
      <c r="AI194" s="25"/>
      <c r="AJ194" s="25"/>
      <c r="AK194" s="25"/>
      <c r="AL194" s="25"/>
      <c r="AM194" s="25"/>
      <c r="AN194" s="20"/>
      <c r="AO194" s="20"/>
      <c r="AP194" s="20"/>
      <c r="AQ194" s="20"/>
      <c r="AR194" s="20"/>
      <c r="AS194" s="20"/>
      <c r="AT194" s="38"/>
    </row>
    <row r="195" spans="1:46" ht="18.75" customHeight="1" x14ac:dyDescent="0.4">
      <c r="A195" s="90"/>
      <c r="B195" s="223" t="s">
        <v>208</v>
      </c>
      <c r="C195" s="223"/>
      <c r="D195" s="223"/>
      <c r="E195" s="223"/>
      <c r="F195" s="223"/>
      <c r="G195" s="223"/>
      <c r="H195" s="223"/>
      <c r="I195" s="224"/>
      <c r="J195" s="224"/>
      <c r="K195" s="224"/>
      <c r="L195" s="224"/>
      <c r="M195" s="224"/>
      <c r="N195" s="224"/>
      <c r="O195" s="224"/>
      <c r="P195" s="25"/>
      <c r="Q195" s="223" t="s">
        <v>209</v>
      </c>
      <c r="R195" s="223"/>
      <c r="S195" s="223"/>
      <c r="T195" s="223"/>
      <c r="U195" s="223"/>
      <c r="V195" s="223"/>
      <c r="W195" s="223"/>
      <c r="X195" s="348"/>
      <c r="Y195" s="348"/>
      <c r="Z195" s="348"/>
      <c r="AA195" s="348"/>
      <c r="AB195" s="348"/>
      <c r="AC195" s="348"/>
      <c r="AD195" s="348"/>
      <c r="AE195" s="26"/>
      <c r="AF195" s="25"/>
      <c r="AG195" s="25"/>
      <c r="AH195" s="25"/>
      <c r="AI195" s="25"/>
      <c r="AJ195" s="25"/>
      <c r="AK195" s="25"/>
      <c r="AL195" s="25"/>
      <c r="AM195" s="20"/>
      <c r="AN195" s="20"/>
      <c r="AO195" s="20"/>
      <c r="AP195" s="20"/>
      <c r="AQ195" s="20"/>
      <c r="AR195" s="20"/>
      <c r="AS195" s="20"/>
      <c r="AT195" s="38"/>
    </row>
    <row r="196" spans="1:46" ht="3.75" customHeight="1" x14ac:dyDescent="0.4">
      <c r="A196" s="90"/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0"/>
      <c r="Z196" s="20"/>
      <c r="AA196" s="20"/>
      <c r="AB196" s="20"/>
      <c r="AC196" s="20"/>
      <c r="AD196" s="20"/>
      <c r="AE196" s="26"/>
      <c r="AF196" s="25"/>
      <c r="AG196" s="25"/>
      <c r="AH196" s="25"/>
      <c r="AI196" s="25"/>
      <c r="AJ196" s="25"/>
      <c r="AK196" s="25"/>
      <c r="AL196" s="25"/>
      <c r="AM196" s="25"/>
      <c r="AN196" s="20"/>
      <c r="AO196" s="20"/>
      <c r="AP196" s="20"/>
      <c r="AQ196" s="20"/>
      <c r="AR196" s="20"/>
      <c r="AS196" s="20"/>
      <c r="AT196" s="38"/>
    </row>
    <row r="197" spans="1:46" ht="18" customHeight="1" x14ac:dyDescent="0.4">
      <c r="A197" s="90"/>
      <c r="B197" s="25" t="s">
        <v>210</v>
      </c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0"/>
      <c r="Z197" s="20"/>
      <c r="AA197" s="20"/>
      <c r="AB197" s="20"/>
      <c r="AC197" s="20"/>
      <c r="AD197" s="20"/>
      <c r="AE197" s="26"/>
      <c r="AF197" s="25"/>
      <c r="AG197" s="25"/>
      <c r="AH197" s="25"/>
      <c r="AI197" s="25"/>
      <c r="AJ197" s="25"/>
      <c r="AK197" s="25"/>
      <c r="AL197" s="25"/>
      <c r="AM197" s="25"/>
      <c r="AN197" s="20"/>
      <c r="AO197" s="20"/>
      <c r="AP197" s="20"/>
      <c r="AQ197" s="20"/>
      <c r="AR197" s="20"/>
      <c r="AS197" s="20"/>
      <c r="AT197" s="38"/>
    </row>
    <row r="198" spans="1:46" ht="18" customHeight="1" x14ac:dyDescent="0.4">
      <c r="A198" s="90"/>
      <c r="B198" s="223" t="s">
        <v>212</v>
      </c>
      <c r="C198" s="223"/>
      <c r="D198" s="223"/>
      <c r="E198" s="223"/>
      <c r="F198" s="223"/>
      <c r="G198" s="223"/>
      <c r="H198" s="223"/>
      <c r="I198" s="271"/>
      <c r="J198" s="271"/>
      <c r="K198" s="271"/>
      <c r="L198" s="271"/>
      <c r="M198" s="271"/>
      <c r="N198" s="271"/>
      <c r="O198" s="271"/>
      <c r="P198" s="41"/>
      <c r="Q198" s="223" t="s">
        <v>215</v>
      </c>
      <c r="R198" s="223"/>
      <c r="S198" s="223"/>
      <c r="T198" s="223"/>
      <c r="U198" s="223"/>
      <c r="V198" s="223"/>
      <c r="W198" s="223"/>
      <c r="X198" s="271"/>
      <c r="Y198" s="271"/>
      <c r="Z198" s="271"/>
      <c r="AA198" s="271"/>
      <c r="AB198" s="271"/>
      <c r="AC198" s="271"/>
      <c r="AD198" s="271"/>
      <c r="AE198" s="25"/>
      <c r="AF198" s="223" t="s">
        <v>216</v>
      </c>
      <c r="AG198" s="223"/>
      <c r="AH198" s="223"/>
      <c r="AI198" s="223"/>
      <c r="AJ198" s="223"/>
      <c r="AK198" s="223"/>
      <c r="AL198" s="223"/>
      <c r="AM198" s="271"/>
      <c r="AN198" s="271"/>
      <c r="AO198" s="271"/>
      <c r="AP198" s="271"/>
      <c r="AQ198" s="271"/>
      <c r="AR198" s="271"/>
      <c r="AS198" s="271"/>
      <c r="AT198" s="38"/>
    </row>
    <row r="199" spans="1:46" ht="3.75" customHeight="1" x14ac:dyDescent="0.4">
      <c r="A199" s="100"/>
      <c r="B199" s="57"/>
      <c r="C199" s="57"/>
      <c r="D199" s="57"/>
      <c r="E199" s="57"/>
      <c r="F199" s="57"/>
      <c r="G199" s="57"/>
      <c r="H199" s="57"/>
      <c r="I199" s="57"/>
      <c r="J199" s="57"/>
      <c r="K199" s="57"/>
      <c r="L199" s="57"/>
      <c r="M199" s="57"/>
      <c r="N199" s="57"/>
      <c r="O199" s="57"/>
      <c r="P199" s="57"/>
      <c r="Q199" s="57"/>
      <c r="R199" s="57"/>
      <c r="S199" s="57"/>
      <c r="T199" s="57"/>
      <c r="U199" s="57"/>
      <c r="V199" s="57"/>
      <c r="W199" s="57"/>
      <c r="X199" s="57"/>
      <c r="Y199" s="58"/>
      <c r="Z199" s="58"/>
      <c r="AA199" s="58"/>
      <c r="AB199" s="58"/>
      <c r="AC199" s="58"/>
      <c r="AD199" s="58"/>
      <c r="AE199" s="59"/>
      <c r="AF199" s="57"/>
      <c r="AG199" s="57"/>
      <c r="AH199" s="57"/>
      <c r="AI199" s="57"/>
      <c r="AJ199" s="57"/>
      <c r="AK199" s="57"/>
      <c r="AL199" s="57"/>
      <c r="AM199" s="57"/>
      <c r="AN199" s="58"/>
      <c r="AO199" s="58"/>
      <c r="AP199" s="58"/>
      <c r="AQ199" s="58"/>
      <c r="AR199" s="58"/>
      <c r="AS199" s="58"/>
      <c r="AT199" s="63"/>
    </row>
    <row r="200" spans="1:46" ht="11.25" customHeight="1" x14ac:dyDescent="0.4">
      <c r="A200" s="99"/>
      <c r="B200" s="349" t="s">
        <v>345</v>
      </c>
      <c r="C200" s="349"/>
      <c r="D200" s="349"/>
      <c r="E200" s="349"/>
      <c r="F200" s="349"/>
      <c r="G200" s="349"/>
      <c r="H200" s="349"/>
      <c r="I200" s="349"/>
      <c r="J200" s="349"/>
      <c r="K200" s="349"/>
      <c r="L200" s="349"/>
      <c r="M200" s="349"/>
      <c r="N200" s="349"/>
      <c r="O200" s="349"/>
      <c r="P200" s="349"/>
      <c r="Q200" s="349"/>
      <c r="R200" s="349"/>
      <c r="S200" s="349"/>
      <c r="T200" s="349"/>
      <c r="U200" s="349"/>
      <c r="V200" s="349"/>
      <c r="W200" s="349"/>
      <c r="X200" s="349"/>
      <c r="Y200" s="349"/>
      <c r="Z200" s="349"/>
      <c r="AA200" s="349"/>
      <c r="AB200" s="349"/>
      <c r="AC200" s="349"/>
      <c r="AD200" s="349"/>
      <c r="AE200" s="349"/>
      <c r="AF200" s="349"/>
      <c r="AG200" s="349"/>
      <c r="AH200" s="349"/>
      <c r="AI200" s="349"/>
      <c r="AJ200" s="349"/>
      <c r="AK200" s="349"/>
      <c r="AL200" s="349"/>
      <c r="AM200" s="349"/>
      <c r="AN200" s="349"/>
      <c r="AO200" s="349"/>
      <c r="AP200" s="349"/>
      <c r="AQ200" s="349"/>
      <c r="AR200" s="349"/>
      <c r="AS200" s="349"/>
      <c r="AT200" s="64"/>
    </row>
    <row r="202" spans="1:46" ht="3.75" hidden="1" customHeight="1" x14ac:dyDescent="0.4">
      <c r="A202" s="90"/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0"/>
      <c r="Z202" s="20"/>
      <c r="AA202" s="20"/>
      <c r="AB202" s="20"/>
      <c r="AC202" s="20"/>
      <c r="AD202" s="20"/>
      <c r="AE202" s="26"/>
      <c r="AF202" s="25"/>
      <c r="AG202" s="25"/>
      <c r="AH202" s="25"/>
      <c r="AI202" s="25"/>
      <c r="AJ202" s="25"/>
      <c r="AK202" s="25"/>
      <c r="AL202" s="25"/>
      <c r="AM202" s="25"/>
      <c r="AN202" s="20"/>
      <c r="AO202" s="20"/>
      <c r="AP202" s="20"/>
      <c r="AQ202" s="20"/>
      <c r="AR202" s="20"/>
      <c r="AS202" s="20"/>
      <c r="AT202" s="38"/>
    </row>
    <row r="203" spans="1:46" ht="22.5" hidden="1" customHeight="1" x14ac:dyDescent="0.4">
      <c r="A203" s="90"/>
      <c r="B203" s="333" t="s">
        <v>346</v>
      </c>
      <c r="C203" s="333"/>
      <c r="D203" s="333"/>
      <c r="E203" s="333"/>
      <c r="F203" s="333"/>
      <c r="G203" s="333"/>
      <c r="H203" s="333"/>
      <c r="I203" s="333"/>
      <c r="J203" s="333"/>
      <c r="K203" s="333"/>
      <c r="L203" s="333"/>
      <c r="M203" s="333"/>
      <c r="N203" s="333"/>
      <c r="O203" s="333"/>
      <c r="P203" s="333"/>
      <c r="Q203" s="333"/>
      <c r="R203" s="333"/>
      <c r="S203" s="333"/>
      <c r="T203" s="333"/>
      <c r="U203" s="333"/>
      <c r="V203" s="333"/>
      <c r="W203" s="333"/>
      <c r="X203" s="333"/>
      <c r="Y203" s="333"/>
      <c r="Z203" s="333"/>
      <c r="AA203" s="333"/>
      <c r="AB203" s="333"/>
      <c r="AC203" s="333"/>
      <c r="AD203" s="333"/>
      <c r="AE203" s="333"/>
      <c r="AF203" s="333"/>
      <c r="AG203" s="333"/>
      <c r="AH203" s="333"/>
      <c r="AI203" s="333"/>
      <c r="AJ203" s="333"/>
      <c r="AK203" s="333"/>
      <c r="AL203" s="333"/>
      <c r="AM203" s="333"/>
      <c r="AN203" s="333"/>
      <c r="AO203" s="333"/>
      <c r="AP203" s="333"/>
      <c r="AQ203" s="333"/>
      <c r="AR203" s="333"/>
      <c r="AS203" s="333"/>
      <c r="AT203" s="38"/>
    </row>
    <row r="204" spans="1:46" ht="3.75" hidden="1" customHeight="1" x14ac:dyDescent="0.4">
      <c r="A204" s="90"/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0"/>
      <c r="Z204" s="20"/>
      <c r="AA204" s="20"/>
      <c r="AB204" s="20"/>
      <c r="AC204" s="20"/>
      <c r="AD204" s="20"/>
      <c r="AE204" s="26"/>
      <c r="AF204" s="25"/>
      <c r="AG204" s="25"/>
      <c r="AH204" s="25"/>
      <c r="AI204" s="25"/>
      <c r="AJ204" s="25"/>
      <c r="AK204" s="25"/>
      <c r="AL204" s="25"/>
      <c r="AM204" s="25"/>
      <c r="AN204" s="20"/>
      <c r="AO204" s="20"/>
      <c r="AP204" s="20"/>
      <c r="AQ204" s="20"/>
      <c r="AR204" s="20"/>
      <c r="AS204" s="20"/>
      <c r="AT204" s="38"/>
    </row>
    <row r="205" spans="1:46" ht="18.75" hidden="1" customHeight="1" x14ac:dyDescent="0.4">
      <c r="A205" s="90"/>
      <c r="B205" s="223" t="s">
        <v>203</v>
      </c>
      <c r="C205" s="223"/>
      <c r="D205" s="223"/>
      <c r="E205" s="223"/>
      <c r="F205" s="223"/>
      <c r="G205" s="223"/>
      <c r="H205" s="223"/>
      <c r="I205" s="223"/>
      <c r="J205" s="223"/>
      <c r="K205" s="249"/>
      <c r="L205" s="249"/>
      <c r="M205" s="249"/>
      <c r="N205" s="249"/>
      <c r="O205" s="249"/>
      <c r="P205" s="249"/>
      <c r="Q205" s="249"/>
      <c r="R205" s="249"/>
      <c r="S205" s="249"/>
      <c r="T205" s="249"/>
      <c r="U205" s="249"/>
      <c r="V205" s="249"/>
      <c r="W205" s="25"/>
      <c r="X205" s="25"/>
      <c r="Y205" s="223" t="s">
        <v>204</v>
      </c>
      <c r="Z205" s="223"/>
      <c r="AA205" s="223"/>
      <c r="AB205" s="223"/>
      <c r="AC205" s="223"/>
      <c r="AD205" s="223"/>
      <c r="AE205" s="223"/>
      <c r="AF205" s="223"/>
      <c r="AG205" s="223"/>
      <c r="AH205" s="249"/>
      <c r="AI205" s="249"/>
      <c r="AJ205" s="249"/>
      <c r="AK205" s="249"/>
      <c r="AL205" s="249"/>
      <c r="AM205" s="249"/>
      <c r="AN205" s="249"/>
      <c r="AO205" s="249"/>
      <c r="AP205" s="249"/>
      <c r="AQ205" s="249"/>
      <c r="AR205" s="249"/>
      <c r="AS205" s="249"/>
      <c r="AT205" s="38"/>
    </row>
    <row r="206" spans="1:46" ht="3.75" hidden="1" customHeight="1" x14ac:dyDescent="0.4">
      <c r="A206" s="90"/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0"/>
      <c r="Z206" s="20"/>
      <c r="AA206" s="20"/>
      <c r="AB206" s="20"/>
      <c r="AC206" s="20"/>
      <c r="AD206" s="20"/>
      <c r="AE206" s="26"/>
      <c r="AF206" s="25"/>
      <c r="AG206" s="25"/>
      <c r="AH206" s="25"/>
      <c r="AI206" s="25"/>
      <c r="AJ206" s="25"/>
      <c r="AK206" s="25"/>
      <c r="AL206" s="25"/>
      <c r="AM206" s="25"/>
      <c r="AN206" s="20"/>
      <c r="AO206" s="20"/>
      <c r="AP206" s="20"/>
      <c r="AQ206" s="20"/>
      <c r="AR206" s="20"/>
      <c r="AS206" s="20"/>
      <c r="AT206" s="38"/>
    </row>
    <row r="207" spans="1:46" ht="18" hidden="1" customHeight="1" x14ac:dyDescent="0.4">
      <c r="A207" s="90"/>
      <c r="B207" s="223" t="s">
        <v>205</v>
      </c>
      <c r="C207" s="223"/>
      <c r="D207" s="223"/>
      <c r="E207" s="223"/>
      <c r="F207" s="223"/>
      <c r="G207" s="223"/>
      <c r="H207" s="223"/>
      <c r="I207" s="249"/>
      <c r="J207" s="249"/>
      <c r="K207" s="249"/>
      <c r="L207" s="249"/>
      <c r="M207" s="249"/>
      <c r="N207" s="249"/>
      <c r="O207" s="249"/>
      <c r="P207" s="25"/>
      <c r="Q207" s="223" t="s">
        <v>206</v>
      </c>
      <c r="R207" s="223"/>
      <c r="S207" s="223"/>
      <c r="T207" s="223"/>
      <c r="U207" s="223"/>
      <c r="V207" s="223"/>
      <c r="W207" s="223"/>
      <c r="X207" s="249"/>
      <c r="Y207" s="249"/>
      <c r="Z207" s="249"/>
      <c r="AA207" s="249"/>
      <c r="AB207" s="249"/>
      <c r="AC207" s="249"/>
      <c r="AD207" s="249"/>
      <c r="AE207" s="26"/>
      <c r="AF207" s="223" t="s">
        <v>207</v>
      </c>
      <c r="AG207" s="223"/>
      <c r="AH207" s="223"/>
      <c r="AI207" s="223"/>
      <c r="AJ207" s="223"/>
      <c r="AK207" s="223"/>
      <c r="AL207" s="223"/>
      <c r="AM207" s="249"/>
      <c r="AN207" s="249"/>
      <c r="AO207" s="249"/>
      <c r="AP207" s="249"/>
      <c r="AQ207" s="249"/>
      <c r="AR207" s="249"/>
      <c r="AS207" s="249"/>
      <c r="AT207" s="38"/>
    </row>
    <row r="208" spans="1:46" ht="3.75" hidden="1" customHeight="1" x14ac:dyDescent="0.4">
      <c r="A208" s="90"/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0"/>
      <c r="Z208" s="20"/>
      <c r="AA208" s="20"/>
      <c r="AB208" s="20"/>
      <c r="AC208" s="20"/>
      <c r="AD208" s="20"/>
      <c r="AE208" s="26"/>
      <c r="AF208" s="25"/>
      <c r="AG208" s="25"/>
      <c r="AH208" s="25"/>
      <c r="AI208" s="25"/>
      <c r="AJ208" s="25"/>
      <c r="AK208" s="25"/>
      <c r="AL208" s="25"/>
      <c r="AM208" s="25"/>
      <c r="AN208" s="20"/>
      <c r="AO208" s="20"/>
      <c r="AP208" s="20"/>
      <c r="AQ208" s="20"/>
      <c r="AR208" s="20"/>
      <c r="AS208" s="20"/>
      <c r="AT208" s="38"/>
    </row>
    <row r="209" spans="1:46" ht="18.75" hidden="1" customHeight="1" x14ac:dyDescent="0.4">
      <c r="A209" s="90"/>
      <c r="B209" s="223" t="s">
        <v>208</v>
      </c>
      <c r="C209" s="223"/>
      <c r="D209" s="223"/>
      <c r="E209" s="223"/>
      <c r="F209" s="223"/>
      <c r="G209" s="223"/>
      <c r="H209" s="223"/>
      <c r="I209" s="249"/>
      <c r="J209" s="249"/>
      <c r="K209" s="249"/>
      <c r="L209" s="249"/>
      <c r="M209" s="249"/>
      <c r="N209" s="249"/>
      <c r="O209" s="249"/>
      <c r="P209" s="25"/>
      <c r="Q209" s="223" t="s">
        <v>209</v>
      </c>
      <c r="R209" s="223"/>
      <c r="S209" s="223"/>
      <c r="T209" s="223"/>
      <c r="U209" s="223"/>
      <c r="V209" s="223"/>
      <c r="W209" s="223"/>
      <c r="X209" s="331"/>
      <c r="Y209" s="331"/>
      <c r="Z209" s="331"/>
      <c r="AA209" s="331"/>
      <c r="AB209" s="331"/>
      <c r="AC209" s="331"/>
      <c r="AD209" s="331"/>
      <c r="AE209" s="26"/>
      <c r="AF209" s="25"/>
      <c r="AG209" s="25"/>
      <c r="AH209" s="25"/>
      <c r="AI209" s="25"/>
      <c r="AJ209" s="25"/>
      <c r="AK209" s="25"/>
      <c r="AL209" s="25"/>
      <c r="AM209" s="20"/>
      <c r="AN209" s="20"/>
      <c r="AO209" s="20"/>
      <c r="AP209" s="20"/>
      <c r="AQ209" s="20"/>
      <c r="AR209" s="20"/>
      <c r="AS209" s="20"/>
      <c r="AT209" s="38"/>
    </row>
    <row r="210" spans="1:46" ht="3.75" hidden="1" customHeight="1" x14ac:dyDescent="0.4">
      <c r="A210" s="90"/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0"/>
      <c r="Z210" s="20"/>
      <c r="AA210" s="20"/>
      <c r="AB210" s="20"/>
      <c r="AC210" s="20"/>
      <c r="AD210" s="20"/>
      <c r="AE210" s="26"/>
      <c r="AF210" s="25"/>
      <c r="AG210" s="25"/>
      <c r="AH210" s="25"/>
      <c r="AI210" s="25"/>
      <c r="AJ210" s="25"/>
      <c r="AK210" s="25"/>
      <c r="AL210" s="25"/>
      <c r="AM210" s="25"/>
      <c r="AN210" s="20"/>
      <c r="AO210" s="20"/>
      <c r="AP210" s="20"/>
      <c r="AQ210" s="20"/>
      <c r="AR210" s="20"/>
      <c r="AS210" s="20"/>
      <c r="AT210" s="38"/>
    </row>
    <row r="211" spans="1:46" ht="18" hidden="1" customHeight="1" x14ac:dyDescent="0.4">
      <c r="A211" s="90"/>
      <c r="B211" s="25" t="s">
        <v>210</v>
      </c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0"/>
      <c r="Z211" s="20"/>
      <c r="AA211" s="20"/>
      <c r="AB211" s="20"/>
      <c r="AC211" s="20"/>
      <c r="AD211" s="20"/>
      <c r="AE211" s="26"/>
      <c r="AF211" s="25"/>
      <c r="AG211" s="25"/>
      <c r="AH211" s="25"/>
      <c r="AI211" s="25"/>
      <c r="AJ211" s="25"/>
      <c r="AK211" s="25"/>
      <c r="AL211" s="25"/>
      <c r="AM211" s="25"/>
      <c r="AN211" s="20"/>
      <c r="AO211" s="20"/>
      <c r="AP211" s="20"/>
      <c r="AQ211" s="20"/>
      <c r="AR211" s="20"/>
      <c r="AS211" s="20"/>
      <c r="AT211" s="38"/>
    </row>
    <row r="212" spans="1:46" ht="18" hidden="1" customHeight="1" x14ac:dyDescent="0.4">
      <c r="A212" s="90"/>
      <c r="B212" s="223" t="s">
        <v>212</v>
      </c>
      <c r="C212" s="223"/>
      <c r="D212" s="223"/>
      <c r="E212" s="223"/>
      <c r="F212" s="223"/>
      <c r="G212" s="223"/>
      <c r="H212" s="223"/>
      <c r="I212" s="264"/>
      <c r="J212" s="264"/>
      <c r="K212" s="264"/>
      <c r="L212" s="264"/>
      <c r="M212" s="264"/>
      <c r="N212" s="264"/>
      <c r="O212" s="264"/>
      <c r="P212" s="41"/>
      <c r="Q212" s="223" t="s">
        <v>215</v>
      </c>
      <c r="R212" s="223"/>
      <c r="S212" s="223"/>
      <c r="T212" s="223"/>
      <c r="U212" s="223"/>
      <c r="V212" s="223"/>
      <c r="W212" s="223"/>
      <c r="X212" s="264"/>
      <c r="Y212" s="264"/>
      <c r="Z212" s="264"/>
      <c r="AA212" s="264"/>
      <c r="AB212" s="264"/>
      <c r="AC212" s="264"/>
      <c r="AD212" s="264"/>
      <c r="AE212" s="25"/>
      <c r="AF212" s="223" t="s">
        <v>216</v>
      </c>
      <c r="AG212" s="223"/>
      <c r="AH212" s="223"/>
      <c r="AI212" s="223"/>
      <c r="AJ212" s="223"/>
      <c r="AK212" s="223"/>
      <c r="AL212" s="223"/>
      <c r="AM212" s="264"/>
      <c r="AN212" s="264"/>
      <c r="AO212" s="264"/>
      <c r="AP212" s="264"/>
      <c r="AQ212" s="264"/>
      <c r="AR212" s="264"/>
      <c r="AS212" s="264"/>
      <c r="AT212" s="38"/>
    </row>
    <row r="213" spans="1:46" ht="3.75" hidden="1" customHeight="1" x14ac:dyDescent="0.4">
      <c r="A213" s="90"/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0"/>
      <c r="Z213" s="20"/>
      <c r="AA213" s="20"/>
      <c r="AB213" s="20"/>
      <c r="AC213" s="20"/>
      <c r="AD213" s="20"/>
      <c r="AE213" s="26"/>
      <c r="AF213" s="25"/>
      <c r="AG213" s="25"/>
      <c r="AH213" s="25"/>
      <c r="AI213" s="25"/>
      <c r="AJ213" s="25"/>
      <c r="AK213" s="25"/>
      <c r="AL213" s="25"/>
      <c r="AM213" s="25"/>
      <c r="AN213" s="20"/>
      <c r="AO213" s="20"/>
      <c r="AP213" s="20"/>
      <c r="AQ213" s="20"/>
      <c r="AR213" s="20"/>
      <c r="AS213" s="20"/>
      <c r="AT213" s="38"/>
    </row>
  </sheetData>
  <sheetProtection algorithmName="SHA-512" hashValue="xB/mbESsW9xS6x+BK3I5xeyvGNN9Su1d1nZwhluDsAsbnjmyefew+mtGDBf3iGrMAcvm1ZCUe0BTc5pK++L5iQ==" saltValue="CFDQHxV1sfPAoHqBf25fbw==" spinCount="100000" sheet="1" selectLockedCells="1"/>
  <mergeCells count="371">
    <mergeCell ref="B1:AS1"/>
    <mergeCell ref="AH2:AS2"/>
    <mergeCell ref="B6:H6"/>
    <mergeCell ref="I6:O6"/>
    <mergeCell ref="Q6:W6"/>
    <mergeCell ref="X6:AS6"/>
    <mergeCell ref="B3:AS3"/>
    <mergeCell ref="B10:H10"/>
    <mergeCell ref="I10:O10"/>
    <mergeCell ref="Q10:W10"/>
    <mergeCell ref="X10:AD10"/>
    <mergeCell ref="AF10:AL10"/>
    <mergeCell ref="AM10:AS10"/>
    <mergeCell ref="B8:H8"/>
    <mergeCell ref="I8:O8"/>
    <mergeCell ref="Q8:W8"/>
    <mergeCell ref="X8:AD8"/>
    <mergeCell ref="AF8:AL8"/>
    <mergeCell ref="AM8:AS8"/>
    <mergeCell ref="AM17:AS17"/>
    <mergeCell ref="B19:H19"/>
    <mergeCell ref="I19:O19"/>
    <mergeCell ref="Q19:W19"/>
    <mergeCell ref="X19:AD19"/>
    <mergeCell ref="AF19:AL19"/>
    <mergeCell ref="AM19:AS19"/>
    <mergeCell ref="B12:AS12"/>
    <mergeCell ref="B15:H15"/>
    <mergeCell ref="I15:O15"/>
    <mergeCell ref="Q15:W15"/>
    <mergeCell ref="X15:AS15"/>
    <mergeCell ref="B17:H17"/>
    <mergeCell ref="I17:O17"/>
    <mergeCell ref="Q17:W17"/>
    <mergeCell ref="X17:AD17"/>
    <mergeCell ref="AF17:AL17"/>
    <mergeCell ref="B13:AS13"/>
    <mergeCell ref="B23:H23"/>
    <mergeCell ref="I23:O23"/>
    <mergeCell ref="Q23:W23"/>
    <mergeCell ref="X23:AD23"/>
    <mergeCell ref="AF23:AL23"/>
    <mergeCell ref="AM23:AS23"/>
    <mergeCell ref="B21:H21"/>
    <mergeCell ref="I21:O21"/>
    <mergeCell ref="Q21:W21"/>
    <mergeCell ref="X21:AD21"/>
    <mergeCell ref="AF21:AL21"/>
    <mergeCell ref="AM21:AS21"/>
    <mergeCell ref="B25:AS25"/>
    <mergeCell ref="B28:AS28"/>
    <mergeCell ref="B33:P33"/>
    <mergeCell ref="B34:AS34"/>
    <mergeCell ref="B36:I36"/>
    <mergeCell ref="J36:O36"/>
    <mergeCell ref="Q36:X36"/>
    <mergeCell ref="Y36:AB36"/>
    <mergeCell ref="AC36:AD36"/>
    <mergeCell ref="B26:AS26"/>
    <mergeCell ref="B27:AS27"/>
    <mergeCell ref="Y39:AS39"/>
    <mergeCell ref="B40:AS40"/>
    <mergeCell ref="B42:P42"/>
    <mergeCell ref="Q42:V42"/>
    <mergeCell ref="X42:AM42"/>
    <mergeCell ref="AN42:AS42"/>
    <mergeCell ref="AF36:AM36"/>
    <mergeCell ref="AN36:AR36"/>
    <mergeCell ref="W38:AD38"/>
    <mergeCell ref="B38:V38"/>
    <mergeCell ref="B48:P48"/>
    <mergeCell ref="Q48:V48"/>
    <mergeCell ref="X48:AM48"/>
    <mergeCell ref="AN48:AS48"/>
    <mergeCell ref="B50:P50"/>
    <mergeCell ref="Q50:V50"/>
    <mergeCell ref="X50:AM50"/>
    <mergeCell ref="AN50:AS50"/>
    <mergeCell ref="B43:V44"/>
    <mergeCell ref="X44:AM44"/>
    <mergeCell ref="AN44:AS44"/>
    <mergeCell ref="B46:P46"/>
    <mergeCell ref="Q46:V46"/>
    <mergeCell ref="X46:AM46"/>
    <mergeCell ref="AN46:AS46"/>
    <mergeCell ref="B56:P56"/>
    <mergeCell ref="Q56:V56"/>
    <mergeCell ref="X56:AM56"/>
    <mergeCell ref="AN56:AS56"/>
    <mergeCell ref="B58:P58"/>
    <mergeCell ref="Q58:V58"/>
    <mergeCell ref="X58:AM58"/>
    <mergeCell ref="AN58:AS58"/>
    <mergeCell ref="B52:P52"/>
    <mergeCell ref="Q52:V52"/>
    <mergeCell ref="X52:AM52"/>
    <mergeCell ref="AN52:AS52"/>
    <mergeCell ref="B54:P54"/>
    <mergeCell ref="Q54:V54"/>
    <mergeCell ref="X54:AM54"/>
    <mergeCell ref="AN54:AS54"/>
    <mergeCell ref="B64:P64"/>
    <mergeCell ref="Q64:V64"/>
    <mergeCell ref="X64:AM64"/>
    <mergeCell ref="AN64:AS64"/>
    <mergeCell ref="B66:AS66"/>
    <mergeCell ref="B72:AS72"/>
    <mergeCell ref="B60:P60"/>
    <mergeCell ref="Q60:V60"/>
    <mergeCell ref="X60:AM60"/>
    <mergeCell ref="AN60:AS60"/>
    <mergeCell ref="B62:P62"/>
    <mergeCell ref="Q62:V62"/>
    <mergeCell ref="X62:AM62"/>
    <mergeCell ref="AN62:AS62"/>
    <mergeCell ref="B69:AS69"/>
    <mergeCell ref="B74:AS74"/>
    <mergeCell ref="B76:J76"/>
    <mergeCell ref="K76:V76"/>
    <mergeCell ref="Y76:AG76"/>
    <mergeCell ref="AH76:AS76"/>
    <mergeCell ref="B78:H78"/>
    <mergeCell ref="I78:O78"/>
    <mergeCell ref="Q78:W78"/>
    <mergeCell ref="X78:AD78"/>
    <mergeCell ref="AF78:AL78"/>
    <mergeCell ref="AM176:AS176"/>
    <mergeCell ref="AM83:AS83"/>
    <mergeCell ref="AM78:AS78"/>
    <mergeCell ref="B80:H80"/>
    <mergeCell ref="I80:O80"/>
    <mergeCell ref="Q80:W80"/>
    <mergeCell ref="X80:AD80"/>
    <mergeCell ref="B83:H83"/>
    <mergeCell ref="I83:O83"/>
    <mergeCell ref="Q83:W83"/>
    <mergeCell ref="X83:AD83"/>
    <mergeCell ref="AF83:AL83"/>
    <mergeCell ref="B85:AS85"/>
    <mergeCell ref="B87:J87"/>
    <mergeCell ref="K87:V87"/>
    <mergeCell ref="Y87:AG87"/>
    <mergeCell ref="AH87:AS87"/>
    <mergeCell ref="B89:H89"/>
    <mergeCell ref="B173:H173"/>
    <mergeCell ref="I173:O173"/>
    <mergeCell ref="Q173:W173"/>
    <mergeCell ref="X173:AD173"/>
    <mergeCell ref="B176:H176"/>
    <mergeCell ref="I176:O176"/>
    <mergeCell ref="Q176:W176"/>
    <mergeCell ref="X176:AD176"/>
    <mergeCell ref="AF176:AL176"/>
    <mergeCell ref="AM187:AS187"/>
    <mergeCell ref="B178:AS178"/>
    <mergeCell ref="B180:J180"/>
    <mergeCell ref="K180:V180"/>
    <mergeCell ref="Y180:AG180"/>
    <mergeCell ref="AH180:AS180"/>
    <mergeCell ref="B182:H182"/>
    <mergeCell ref="I182:O182"/>
    <mergeCell ref="Q182:W182"/>
    <mergeCell ref="X182:AD182"/>
    <mergeCell ref="AF182:AL182"/>
    <mergeCell ref="AM182:AS182"/>
    <mergeCell ref="B184:H184"/>
    <mergeCell ref="I184:O184"/>
    <mergeCell ref="Q184:W184"/>
    <mergeCell ref="X184:AD184"/>
    <mergeCell ref="B187:H187"/>
    <mergeCell ref="I187:O187"/>
    <mergeCell ref="Q187:W187"/>
    <mergeCell ref="X187:AD187"/>
    <mergeCell ref="AF187:AL187"/>
    <mergeCell ref="AF198:AL198"/>
    <mergeCell ref="AM198:AS198"/>
    <mergeCell ref="B189:AS189"/>
    <mergeCell ref="B191:J191"/>
    <mergeCell ref="K191:V191"/>
    <mergeCell ref="Y191:AG191"/>
    <mergeCell ref="AH191:AS191"/>
    <mergeCell ref="B193:H193"/>
    <mergeCell ref="I193:O193"/>
    <mergeCell ref="Q193:W193"/>
    <mergeCell ref="X193:AD193"/>
    <mergeCell ref="AF193:AL193"/>
    <mergeCell ref="AM193:AS193"/>
    <mergeCell ref="B200:AS200"/>
    <mergeCell ref="B129:AS129"/>
    <mergeCell ref="B160:H160"/>
    <mergeCell ref="I160:O160"/>
    <mergeCell ref="Q160:W160"/>
    <mergeCell ref="X160:AD160"/>
    <mergeCell ref="AF160:AL160"/>
    <mergeCell ref="AM160:AS160"/>
    <mergeCell ref="B162:H162"/>
    <mergeCell ref="I162:O162"/>
    <mergeCell ref="Q162:W162"/>
    <mergeCell ref="X162:AD162"/>
    <mergeCell ref="B165:H165"/>
    <mergeCell ref="I165:O165"/>
    <mergeCell ref="Q165:W165"/>
    <mergeCell ref="X165:AD165"/>
    <mergeCell ref="B195:H195"/>
    <mergeCell ref="I195:O195"/>
    <mergeCell ref="Q195:W195"/>
    <mergeCell ref="X195:AD195"/>
    <mergeCell ref="B198:H198"/>
    <mergeCell ref="I198:O198"/>
    <mergeCell ref="Q198:W198"/>
    <mergeCell ref="X198:AD198"/>
    <mergeCell ref="I89:O89"/>
    <mergeCell ref="Q89:W89"/>
    <mergeCell ref="X89:AD89"/>
    <mergeCell ref="AF89:AL89"/>
    <mergeCell ref="AM89:AS89"/>
    <mergeCell ref="B91:H91"/>
    <mergeCell ref="I91:O91"/>
    <mergeCell ref="Q91:W91"/>
    <mergeCell ref="X91:AD91"/>
    <mergeCell ref="B94:H94"/>
    <mergeCell ref="I94:O94"/>
    <mergeCell ref="Q94:W94"/>
    <mergeCell ref="X94:AD94"/>
    <mergeCell ref="AF94:AL94"/>
    <mergeCell ref="AM94:AS94"/>
    <mergeCell ref="B96:AS96"/>
    <mergeCell ref="B98:J98"/>
    <mergeCell ref="K98:V98"/>
    <mergeCell ref="Y98:AG98"/>
    <mergeCell ref="AH98:AS98"/>
    <mergeCell ref="B100:H100"/>
    <mergeCell ref="I100:O100"/>
    <mergeCell ref="Q100:W100"/>
    <mergeCell ref="X100:AD100"/>
    <mergeCell ref="AF100:AL100"/>
    <mergeCell ref="AM100:AS100"/>
    <mergeCell ref="B102:H102"/>
    <mergeCell ref="I102:O102"/>
    <mergeCell ref="Q102:W102"/>
    <mergeCell ref="X102:AD102"/>
    <mergeCell ref="B105:H105"/>
    <mergeCell ref="I105:O105"/>
    <mergeCell ref="Q105:W105"/>
    <mergeCell ref="X105:AD105"/>
    <mergeCell ref="AF105:AL105"/>
    <mergeCell ref="AM105:AS105"/>
    <mergeCell ref="B107:AS107"/>
    <mergeCell ref="B109:J109"/>
    <mergeCell ref="K109:V109"/>
    <mergeCell ref="Y109:AG109"/>
    <mergeCell ref="AH109:AS109"/>
    <mergeCell ref="B111:H111"/>
    <mergeCell ref="I111:O111"/>
    <mergeCell ref="Q111:W111"/>
    <mergeCell ref="X111:AD111"/>
    <mergeCell ref="AF111:AL111"/>
    <mergeCell ref="AM111:AS111"/>
    <mergeCell ref="B113:H113"/>
    <mergeCell ref="I113:O113"/>
    <mergeCell ref="Q113:W113"/>
    <mergeCell ref="X113:AD113"/>
    <mergeCell ref="B116:H116"/>
    <mergeCell ref="I116:O116"/>
    <mergeCell ref="Q116:W116"/>
    <mergeCell ref="X116:AD116"/>
    <mergeCell ref="AF116:AL116"/>
    <mergeCell ref="AM116:AS116"/>
    <mergeCell ref="B118:AS118"/>
    <mergeCell ref="B120:J120"/>
    <mergeCell ref="K120:V120"/>
    <mergeCell ref="Y120:AG120"/>
    <mergeCell ref="AH120:AS120"/>
    <mergeCell ref="B122:H122"/>
    <mergeCell ref="I122:O122"/>
    <mergeCell ref="Q122:W122"/>
    <mergeCell ref="X122:AD122"/>
    <mergeCell ref="AF122:AL122"/>
    <mergeCell ref="AM122:AS122"/>
    <mergeCell ref="B124:H124"/>
    <mergeCell ref="I124:O124"/>
    <mergeCell ref="Q124:W124"/>
    <mergeCell ref="X124:AD124"/>
    <mergeCell ref="B127:H127"/>
    <mergeCell ref="I127:O127"/>
    <mergeCell ref="Q127:W127"/>
    <mergeCell ref="X127:AD127"/>
    <mergeCell ref="AF127:AL127"/>
    <mergeCell ref="AM127:AS127"/>
    <mergeCell ref="B134:AS134"/>
    <mergeCell ref="B136:J136"/>
    <mergeCell ref="K136:V136"/>
    <mergeCell ref="Y136:AG136"/>
    <mergeCell ref="AH136:AS136"/>
    <mergeCell ref="B131:AS131"/>
    <mergeCell ref="B143:H143"/>
    <mergeCell ref="I143:O143"/>
    <mergeCell ref="Q143:W143"/>
    <mergeCell ref="X143:AD143"/>
    <mergeCell ref="AF143:AL143"/>
    <mergeCell ref="AM143:AS143"/>
    <mergeCell ref="B138:H138"/>
    <mergeCell ref="I138:O138"/>
    <mergeCell ref="Q138:W138"/>
    <mergeCell ref="X138:AD138"/>
    <mergeCell ref="AF138:AL138"/>
    <mergeCell ref="AM138:AS138"/>
    <mergeCell ref="B140:H140"/>
    <mergeCell ref="I140:O140"/>
    <mergeCell ref="Q140:W140"/>
    <mergeCell ref="X140:AD140"/>
    <mergeCell ref="B151:H151"/>
    <mergeCell ref="I151:O151"/>
    <mergeCell ref="Q151:W151"/>
    <mergeCell ref="X151:AD151"/>
    <mergeCell ref="B154:H154"/>
    <mergeCell ref="I154:O154"/>
    <mergeCell ref="Q154:W154"/>
    <mergeCell ref="B156:AS156"/>
    <mergeCell ref="B158:J158"/>
    <mergeCell ref="K158:V158"/>
    <mergeCell ref="Y158:AG158"/>
    <mergeCell ref="AH158:AS158"/>
    <mergeCell ref="X154:AD154"/>
    <mergeCell ref="AF154:AL154"/>
    <mergeCell ref="AM154:AS154"/>
    <mergeCell ref="B145:AS145"/>
    <mergeCell ref="B147:J147"/>
    <mergeCell ref="K147:V147"/>
    <mergeCell ref="Y147:AG147"/>
    <mergeCell ref="AH147:AS147"/>
    <mergeCell ref="B149:H149"/>
    <mergeCell ref="I149:O149"/>
    <mergeCell ref="Q149:W149"/>
    <mergeCell ref="X149:AD149"/>
    <mergeCell ref="AF149:AL149"/>
    <mergeCell ref="AM149:AS149"/>
    <mergeCell ref="AF165:AL165"/>
    <mergeCell ref="AM165:AS165"/>
    <mergeCell ref="B167:AS167"/>
    <mergeCell ref="B169:J169"/>
    <mergeCell ref="K169:V169"/>
    <mergeCell ref="Y169:AG169"/>
    <mergeCell ref="AH169:AS169"/>
    <mergeCell ref="B171:H171"/>
    <mergeCell ref="I171:O171"/>
    <mergeCell ref="Q171:W171"/>
    <mergeCell ref="X171:AD171"/>
    <mergeCell ref="AF171:AL171"/>
    <mergeCell ref="AM171:AS171"/>
    <mergeCell ref="B203:AS203"/>
    <mergeCell ref="B205:J205"/>
    <mergeCell ref="K205:V205"/>
    <mergeCell ref="Y205:AG205"/>
    <mergeCell ref="AH205:AS205"/>
    <mergeCell ref="B207:H207"/>
    <mergeCell ref="I207:O207"/>
    <mergeCell ref="Q207:W207"/>
    <mergeCell ref="X207:AD207"/>
    <mergeCell ref="AF207:AL207"/>
    <mergeCell ref="AM207:AS207"/>
    <mergeCell ref="AM212:AS212"/>
    <mergeCell ref="B209:H209"/>
    <mergeCell ref="I209:O209"/>
    <mergeCell ref="Q209:W209"/>
    <mergeCell ref="X209:AD209"/>
    <mergeCell ref="B212:H212"/>
    <mergeCell ref="I212:O212"/>
    <mergeCell ref="Q212:W212"/>
    <mergeCell ref="X212:AD212"/>
    <mergeCell ref="AF212:AL212"/>
  </mergeCells>
  <conditionalFormatting sqref="B34:AS34">
    <cfRule type="containsBlanks" dxfId="174" priority="346">
      <formula>LEN(TRIM(B34))=0</formula>
    </cfRule>
  </conditionalFormatting>
  <conditionalFormatting sqref="I6:O6">
    <cfRule type="containsBlanks" dxfId="173" priority="345">
      <formula>LEN(TRIM(I6))=0</formula>
    </cfRule>
  </conditionalFormatting>
  <conditionalFormatting sqref="I8:O8">
    <cfRule type="containsBlanks" dxfId="172" priority="191">
      <formula>LEN(TRIM(I8))=0</formula>
    </cfRule>
  </conditionalFormatting>
  <conditionalFormatting sqref="I10:O10">
    <cfRule type="containsBlanks" dxfId="171" priority="190">
      <formula>LEN(TRIM(I10))=0</formula>
    </cfRule>
  </conditionalFormatting>
  <conditionalFormatting sqref="I15:O15">
    <cfRule type="containsBlanks" dxfId="170" priority="351">
      <formula>LEN(TRIM(I15))=0</formula>
    </cfRule>
  </conditionalFormatting>
  <conditionalFormatting sqref="I17:O17">
    <cfRule type="containsBlanks" dxfId="169" priority="185">
      <formula>LEN(TRIM(I17))=0</formula>
    </cfRule>
  </conditionalFormatting>
  <conditionalFormatting sqref="I19:O19">
    <cfRule type="containsBlanks" dxfId="168" priority="184">
      <formula>LEN(TRIM(I19))=0</formula>
    </cfRule>
  </conditionalFormatting>
  <conditionalFormatting sqref="I21:O21">
    <cfRule type="containsBlanks" dxfId="167" priority="183">
      <formula>LEN(TRIM(I21))=0</formula>
    </cfRule>
  </conditionalFormatting>
  <conditionalFormatting sqref="I23:O23">
    <cfRule type="containsBlanks" dxfId="166" priority="182">
      <formula>LEN(TRIM(I23))=0</formula>
    </cfRule>
  </conditionalFormatting>
  <conditionalFormatting sqref="I78:O78">
    <cfRule type="containsBlanks" dxfId="165" priority="340">
      <formula>LEN(TRIM(I78))=0</formula>
    </cfRule>
  </conditionalFormatting>
  <conditionalFormatting sqref="I80:O80">
    <cfRule type="containsBlanks" dxfId="164" priority="337">
      <formula>LEN(TRIM(I80))=0</formula>
    </cfRule>
  </conditionalFormatting>
  <conditionalFormatting sqref="I83:O83">
    <cfRule type="containsBlanks" dxfId="163" priority="329">
      <formula>LEN(TRIM(I83))=0</formula>
    </cfRule>
  </conditionalFormatting>
  <conditionalFormatting sqref="I89:O89">
    <cfRule type="containsBlanks" dxfId="162" priority="164">
      <formula>LEN(TRIM(I89))=0</formula>
    </cfRule>
  </conditionalFormatting>
  <conditionalFormatting sqref="I91:O91">
    <cfRule type="containsBlanks" dxfId="161" priority="161">
      <formula>LEN(TRIM(I91))=0</formula>
    </cfRule>
  </conditionalFormatting>
  <conditionalFormatting sqref="I94:O94">
    <cfRule type="containsBlanks" dxfId="160" priority="159">
      <formula>LEN(TRIM(I94))=0</formula>
    </cfRule>
  </conditionalFormatting>
  <conditionalFormatting sqref="I100:O100">
    <cfRule type="containsBlanks" dxfId="159" priority="152">
      <formula>LEN(TRIM(I100))=0</formula>
    </cfRule>
  </conditionalFormatting>
  <conditionalFormatting sqref="I102:O102">
    <cfRule type="containsBlanks" dxfId="158" priority="149">
      <formula>LEN(TRIM(I102))=0</formula>
    </cfRule>
  </conditionalFormatting>
  <conditionalFormatting sqref="I105:O105">
    <cfRule type="containsBlanks" dxfId="157" priority="147">
      <formula>LEN(TRIM(I105))=0</formula>
    </cfRule>
  </conditionalFormatting>
  <conditionalFormatting sqref="I111:O111">
    <cfRule type="containsBlanks" dxfId="156" priority="140">
      <formula>LEN(TRIM(I111))=0</formula>
    </cfRule>
  </conditionalFormatting>
  <conditionalFormatting sqref="I113:O113">
    <cfRule type="containsBlanks" dxfId="155" priority="137">
      <formula>LEN(TRIM(I113))=0</formula>
    </cfRule>
  </conditionalFormatting>
  <conditionalFormatting sqref="I116:O116">
    <cfRule type="containsBlanks" dxfId="154" priority="135">
      <formula>LEN(TRIM(I116))=0</formula>
    </cfRule>
  </conditionalFormatting>
  <conditionalFormatting sqref="I122:O122">
    <cfRule type="containsBlanks" dxfId="153" priority="128">
      <formula>LEN(TRIM(I122))=0</formula>
    </cfRule>
  </conditionalFormatting>
  <conditionalFormatting sqref="I124:O124">
    <cfRule type="containsBlanks" dxfId="152" priority="125">
      <formula>LEN(TRIM(I124))=0</formula>
    </cfRule>
  </conditionalFormatting>
  <conditionalFormatting sqref="I127:O127">
    <cfRule type="containsBlanks" dxfId="151" priority="123">
      <formula>LEN(TRIM(I127))=0</formula>
    </cfRule>
  </conditionalFormatting>
  <conditionalFormatting sqref="I138:O138">
    <cfRule type="containsBlanks" dxfId="150" priority="116">
      <formula>LEN(TRIM(I138))=0</formula>
    </cfRule>
  </conditionalFormatting>
  <conditionalFormatting sqref="I140:O140">
    <cfRule type="containsBlanks" dxfId="149" priority="113">
      <formula>LEN(TRIM(I140))=0</formula>
    </cfRule>
  </conditionalFormatting>
  <conditionalFormatting sqref="I143:O143">
    <cfRule type="containsBlanks" dxfId="148" priority="111">
      <formula>LEN(TRIM(I143))=0</formula>
    </cfRule>
  </conditionalFormatting>
  <conditionalFormatting sqref="I149:O149">
    <cfRule type="containsBlanks" dxfId="147" priority="79">
      <formula>LEN(TRIM(I149))=0</formula>
    </cfRule>
  </conditionalFormatting>
  <conditionalFormatting sqref="I151:O151">
    <cfRule type="containsBlanks" dxfId="146" priority="76">
      <formula>LEN(TRIM(I151))=0</formula>
    </cfRule>
  </conditionalFormatting>
  <conditionalFormatting sqref="I154:O154">
    <cfRule type="containsBlanks" dxfId="145" priority="74">
      <formula>LEN(TRIM(I154))=0</formula>
    </cfRule>
  </conditionalFormatting>
  <conditionalFormatting sqref="I160:O160">
    <cfRule type="containsBlanks" dxfId="144" priority="67">
      <formula>LEN(TRIM(I160))=0</formula>
    </cfRule>
  </conditionalFormatting>
  <conditionalFormatting sqref="I162:O162">
    <cfRule type="containsBlanks" dxfId="143" priority="64">
      <formula>LEN(TRIM(I162))=0</formula>
    </cfRule>
  </conditionalFormatting>
  <conditionalFormatting sqref="I165:O165">
    <cfRule type="containsBlanks" dxfId="142" priority="62">
      <formula>LEN(TRIM(I165))=0</formula>
    </cfRule>
  </conditionalFormatting>
  <conditionalFormatting sqref="I171:O171">
    <cfRule type="containsBlanks" dxfId="141" priority="55">
      <formula>LEN(TRIM(I171))=0</formula>
    </cfRule>
  </conditionalFormatting>
  <conditionalFormatting sqref="I173:O173">
    <cfRule type="containsBlanks" dxfId="140" priority="52">
      <formula>LEN(TRIM(I173))=0</formula>
    </cfRule>
  </conditionalFormatting>
  <conditionalFormatting sqref="I176:O176">
    <cfRule type="containsBlanks" dxfId="139" priority="50">
      <formula>LEN(TRIM(I176))=0</formula>
    </cfRule>
  </conditionalFormatting>
  <conditionalFormatting sqref="I182:O182">
    <cfRule type="containsBlanks" dxfId="138" priority="43">
      <formula>LEN(TRIM(I182))=0</formula>
    </cfRule>
  </conditionalFormatting>
  <conditionalFormatting sqref="I184:O184">
    <cfRule type="containsBlanks" dxfId="137" priority="40">
      <formula>LEN(TRIM(I184))=0</formula>
    </cfRule>
  </conditionalFormatting>
  <conditionalFormatting sqref="I187:O187">
    <cfRule type="containsBlanks" dxfId="136" priority="38">
      <formula>LEN(TRIM(I187))=0</formula>
    </cfRule>
  </conditionalFormatting>
  <conditionalFormatting sqref="I193:O193">
    <cfRule type="containsBlanks" dxfId="135" priority="31">
      <formula>LEN(TRIM(I193))=0</formula>
    </cfRule>
  </conditionalFormatting>
  <conditionalFormatting sqref="I195:O195">
    <cfRule type="containsBlanks" dxfId="134" priority="28">
      <formula>LEN(TRIM(I195))=0</formula>
    </cfRule>
  </conditionalFormatting>
  <conditionalFormatting sqref="I198:O198">
    <cfRule type="containsBlanks" dxfId="133" priority="26">
      <formula>LEN(TRIM(I198))=0</formula>
    </cfRule>
  </conditionalFormatting>
  <conditionalFormatting sqref="I207:O207">
    <cfRule type="containsBlanks" dxfId="132" priority="8">
      <formula>LEN(TRIM(I207))=0</formula>
    </cfRule>
  </conditionalFormatting>
  <conditionalFormatting sqref="I209:O209">
    <cfRule type="containsBlanks" dxfId="131" priority="5">
      <formula>LEN(TRIM(I209))=0</formula>
    </cfRule>
  </conditionalFormatting>
  <conditionalFormatting sqref="I212:O212">
    <cfRule type="containsBlanks" dxfId="130" priority="3">
      <formula>LEN(TRIM(I212))=0</formula>
    </cfRule>
  </conditionalFormatting>
  <conditionalFormatting sqref="J36:O36">
    <cfRule type="containsBlanks" dxfId="129" priority="350">
      <formula>LEN(TRIM(J36))=0</formula>
    </cfRule>
  </conditionalFormatting>
  <conditionalFormatting sqref="K76:V76">
    <cfRule type="containsBlanks" dxfId="128" priority="341">
      <formula>LEN(TRIM(K76))=0</formula>
    </cfRule>
  </conditionalFormatting>
  <conditionalFormatting sqref="K87:V87">
    <cfRule type="containsBlanks" dxfId="127" priority="165">
      <formula>LEN(TRIM(K87))=0</formula>
    </cfRule>
  </conditionalFormatting>
  <conditionalFormatting sqref="K98:V98">
    <cfRule type="containsBlanks" dxfId="126" priority="153">
      <formula>LEN(TRIM(K98))=0</formula>
    </cfRule>
  </conditionalFormatting>
  <conditionalFormatting sqref="K109:V109">
    <cfRule type="containsBlanks" dxfId="125" priority="141">
      <formula>LEN(TRIM(K109))=0</formula>
    </cfRule>
  </conditionalFormatting>
  <conditionalFormatting sqref="K120:V120">
    <cfRule type="containsBlanks" dxfId="124" priority="129">
      <formula>LEN(TRIM(K120))=0</formula>
    </cfRule>
  </conditionalFormatting>
  <conditionalFormatting sqref="K136:V136">
    <cfRule type="containsBlanks" dxfId="123" priority="117">
      <formula>LEN(TRIM(K136))=0</formula>
    </cfRule>
  </conditionalFormatting>
  <conditionalFormatting sqref="K147:V147">
    <cfRule type="containsBlanks" dxfId="122" priority="80">
      <formula>LEN(TRIM(K147))=0</formula>
    </cfRule>
  </conditionalFormatting>
  <conditionalFormatting sqref="K158:V158">
    <cfRule type="containsBlanks" dxfId="121" priority="68">
      <formula>LEN(TRIM(K158))=0</formula>
    </cfRule>
  </conditionalFormatting>
  <conditionalFormatting sqref="K169:V169">
    <cfRule type="containsBlanks" dxfId="120" priority="56">
      <formula>LEN(TRIM(K169))=0</formula>
    </cfRule>
  </conditionalFormatting>
  <conditionalFormatting sqref="K180:V180">
    <cfRule type="containsBlanks" dxfId="119" priority="44">
      <formula>LEN(TRIM(K180))=0</formula>
    </cfRule>
  </conditionalFormatting>
  <conditionalFormatting sqref="K191:V191">
    <cfRule type="containsBlanks" dxfId="118" priority="32">
      <formula>LEN(TRIM(K191))=0</formula>
    </cfRule>
  </conditionalFormatting>
  <conditionalFormatting sqref="K205:V205">
    <cfRule type="containsBlanks" dxfId="117" priority="9">
      <formula>LEN(TRIM(K205))=0</formula>
    </cfRule>
  </conditionalFormatting>
  <conditionalFormatting sqref="Q42:V42">
    <cfRule type="containsBlanks" dxfId="116" priority="331">
      <formula>LEN(TRIM(Q42))=0</formula>
    </cfRule>
  </conditionalFormatting>
  <conditionalFormatting sqref="Q46:V46">
    <cfRule type="containsBlanks" dxfId="115" priority="330">
      <formula>LEN(TRIM(Q46))=0</formula>
    </cfRule>
  </conditionalFormatting>
  <conditionalFormatting sqref="Q15:AS15">
    <cfRule type="notContainsBlanks" dxfId="114" priority="352">
      <formula>LEN(TRIM(Q15))&gt;0</formula>
    </cfRule>
  </conditionalFormatting>
  <conditionalFormatting sqref="W38:AD38">
    <cfRule type="containsBlanks" dxfId="113" priority="170">
      <formula>LEN(TRIM(W38))=0</formula>
    </cfRule>
  </conditionalFormatting>
  <conditionalFormatting sqref="X8:AD8">
    <cfRule type="containsBlanks" dxfId="112" priority="189">
      <formula>LEN(TRIM(X8))=0</formula>
    </cfRule>
  </conditionalFormatting>
  <conditionalFormatting sqref="X10:AD10">
    <cfRule type="containsBlanks" dxfId="111" priority="188">
      <formula>LEN(TRIM(X10))=0</formula>
    </cfRule>
  </conditionalFormatting>
  <conditionalFormatting sqref="X17:AD17">
    <cfRule type="containsBlanks" dxfId="110" priority="181">
      <formula>LEN(TRIM(X17))=0</formula>
    </cfRule>
  </conditionalFormatting>
  <conditionalFormatting sqref="X19:AD19">
    <cfRule type="containsBlanks" dxfId="109" priority="180">
      <formula>LEN(TRIM(X19))=0</formula>
    </cfRule>
  </conditionalFormatting>
  <conditionalFormatting sqref="X21:AD21">
    <cfRule type="containsBlanks" dxfId="108" priority="179">
      <formula>LEN(TRIM(X21))=0</formula>
    </cfRule>
  </conditionalFormatting>
  <conditionalFormatting sqref="X23:AD23">
    <cfRule type="containsBlanks" dxfId="107" priority="173">
      <formula>LEN(TRIM(X23))=0</formula>
    </cfRule>
  </conditionalFormatting>
  <conditionalFormatting sqref="X78:AD78">
    <cfRule type="containsBlanks" dxfId="106" priority="339">
      <formula>LEN(TRIM(X78))=0</formula>
    </cfRule>
  </conditionalFormatting>
  <conditionalFormatting sqref="X80:AD80">
    <cfRule type="containsBlanks" dxfId="105" priority="336">
      <formula>LEN(TRIM(X80))=0</formula>
    </cfRule>
  </conditionalFormatting>
  <conditionalFormatting sqref="X83:AD83">
    <cfRule type="containsBlanks" dxfId="104" priority="328">
      <formula>LEN(TRIM(X83))=0</formula>
    </cfRule>
  </conditionalFormatting>
  <conditionalFormatting sqref="X89:AD89">
    <cfRule type="containsBlanks" dxfId="103" priority="163">
      <formula>LEN(TRIM(X89))=0</formula>
    </cfRule>
  </conditionalFormatting>
  <conditionalFormatting sqref="X91:AD91">
    <cfRule type="containsBlanks" dxfId="102" priority="160">
      <formula>LEN(TRIM(X91))=0</formula>
    </cfRule>
  </conditionalFormatting>
  <conditionalFormatting sqref="X94:AD94">
    <cfRule type="containsBlanks" dxfId="101" priority="158">
      <formula>LEN(TRIM(X94))=0</formula>
    </cfRule>
  </conditionalFormatting>
  <conditionalFormatting sqref="X100:AD100">
    <cfRule type="containsBlanks" dxfId="100" priority="151">
      <formula>LEN(TRIM(X100))=0</formula>
    </cfRule>
  </conditionalFormatting>
  <conditionalFormatting sqref="X102:AD102">
    <cfRule type="containsBlanks" dxfId="99" priority="148">
      <formula>LEN(TRIM(X102))=0</formula>
    </cfRule>
  </conditionalFormatting>
  <conditionalFormatting sqref="X105:AD105">
    <cfRule type="containsBlanks" dxfId="98" priority="146">
      <formula>LEN(TRIM(X105))=0</formula>
    </cfRule>
  </conditionalFormatting>
  <conditionalFormatting sqref="X111:AD111">
    <cfRule type="containsBlanks" dxfId="97" priority="139">
      <formula>LEN(TRIM(X111))=0</formula>
    </cfRule>
  </conditionalFormatting>
  <conditionalFormatting sqref="X113:AD113">
    <cfRule type="containsBlanks" dxfId="96" priority="136">
      <formula>LEN(TRIM(X113))=0</formula>
    </cfRule>
  </conditionalFormatting>
  <conditionalFormatting sqref="X116:AD116">
    <cfRule type="containsBlanks" dxfId="95" priority="134">
      <formula>LEN(TRIM(X116))=0</formula>
    </cfRule>
  </conditionalFormatting>
  <conditionalFormatting sqref="X122:AD122">
    <cfRule type="containsBlanks" dxfId="94" priority="127">
      <formula>LEN(TRIM(X122))=0</formula>
    </cfRule>
  </conditionalFormatting>
  <conditionalFormatting sqref="X124:AD124">
    <cfRule type="containsBlanks" dxfId="93" priority="124">
      <formula>LEN(TRIM(X124))=0</formula>
    </cfRule>
  </conditionalFormatting>
  <conditionalFormatting sqref="X127:AD127">
    <cfRule type="containsBlanks" dxfId="92" priority="122">
      <formula>LEN(TRIM(X127))=0</formula>
    </cfRule>
  </conditionalFormatting>
  <conditionalFormatting sqref="X138:AD138">
    <cfRule type="containsBlanks" dxfId="91" priority="115">
      <formula>LEN(TRIM(X138))=0</formula>
    </cfRule>
  </conditionalFormatting>
  <conditionalFormatting sqref="X140:AD140">
    <cfRule type="containsBlanks" dxfId="90" priority="112">
      <formula>LEN(TRIM(X140))=0</formula>
    </cfRule>
  </conditionalFormatting>
  <conditionalFormatting sqref="X143:AD143">
    <cfRule type="containsBlanks" dxfId="89" priority="110">
      <formula>LEN(TRIM(X143))=0</formula>
    </cfRule>
  </conditionalFormatting>
  <conditionalFormatting sqref="X149:AD149">
    <cfRule type="containsBlanks" dxfId="88" priority="78">
      <formula>LEN(TRIM(X149))=0</formula>
    </cfRule>
  </conditionalFormatting>
  <conditionalFormatting sqref="X151:AD151">
    <cfRule type="containsBlanks" dxfId="87" priority="75">
      <formula>LEN(TRIM(X151))=0</formula>
    </cfRule>
  </conditionalFormatting>
  <conditionalFormatting sqref="X154:AD154">
    <cfRule type="containsBlanks" dxfId="86" priority="73">
      <formula>LEN(TRIM(X154))=0</formula>
    </cfRule>
  </conditionalFormatting>
  <conditionalFormatting sqref="X160:AD160">
    <cfRule type="containsBlanks" dxfId="85" priority="66">
      <formula>LEN(TRIM(X160))=0</formula>
    </cfRule>
  </conditionalFormatting>
  <conditionalFormatting sqref="X162:AD162">
    <cfRule type="containsBlanks" dxfId="84" priority="63">
      <formula>LEN(TRIM(X162))=0</formula>
    </cfRule>
  </conditionalFormatting>
  <conditionalFormatting sqref="X165:AD165">
    <cfRule type="containsBlanks" dxfId="83" priority="61">
      <formula>LEN(TRIM(X165))=0</formula>
    </cfRule>
  </conditionalFormatting>
  <conditionalFormatting sqref="X171:AD171">
    <cfRule type="containsBlanks" dxfId="82" priority="54">
      <formula>LEN(TRIM(X171))=0</formula>
    </cfRule>
  </conditionalFormatting>
  <conditionalFormatting sqref="X173:AD173">
    <cfRule type="containsBlanks" dxfId="81" priority="51">
      <formula>LEN(TRIM(X173))=0</formula>
    </cfRule>
  </conditionalFormatting>
  <conditionalFormatting sqref="X176:AD176">
    <cfRule type="containsBlanks" dxfId="80" priority="49">
      <formula>LEN(TRIM(X176))=0</formula>
    </cfRule>
  </conditionalFormatting>
  <conditionalFormatting sqref="X182:AD182">
    <cfRule type="containsBlanks" dxfId="79" priority="42">
      <formula>LEN(TRIM(X182))=0</formula>
    </cfRule>
  </conditionalFormatting>
  <conditionalFormatting sqref="X184:AD184">
    <cfRule type="containsBlanks" dxfId="78" priority="39">
      <formula>LEN(TRIM(X184))=0</formula>
    </cfRule>
  </conditionalFormatting>
  <conditionalFormatting sqref="X187:AD187">
    <cfRule type="containsBlanks" dxfId="77" priority="37">
      <formula>LEN(TRIM(X187))=0</formula>
    </cfRule>
  </conditionalFormatting>
  <conditionalFormatting sqref="X193:AD193">
    <cfRule type="containsBlanks" dxfId="76" priority="30">
      <formula>LEN(TRIM(X193))=0</formula>
    </cfRule>
  </conditionalFormatting>
  <conditionalFormatting sqref="X195:AD195">
    <cfRule type="containsBlanks" dxfId="75" priority="27">
      <formula>LEN(TRIM(X195))=0</formula>
    </cfRule>
  </conditionalFormatting>
  <conditionalFormatting sqref="X198:AD198">
    <cfRule type="containsBlanks" dxfId="74" priority="25">
      <formula>LEN(TRIM(X198))=0</formula>
    </cfRule>
  </conditionalFormatting>
  <conditionalFormatting sqref="X207:AD207">
    <cfRule type="containsBlanks" dxfId="73" priority="7">
      <formula>LEN(TRIM(X207))=0</formula>
    </cfRule>
  </conditionalFormatting>
  <conditionalFormatting sqref="X209:AD209">
    <cfRule type="containsBlanks" dxfId="72" priority="4">
      <formula>LEN(TRIM(X209))=0</formula>
    </cfRule>
  </conditionalFormatting>
  <conditionalFormatting sqref="X212:AD212">
    <cfRule type="containsBlanks" dxfId="71" priority="2">
      <formula>LEN(TRIM(X212))=0</formula>
    </cfRule>
  </conditionalFormatting>
  <conditionalFormatting sqref="X6:AS6">
    <cfRule type="containsBlanks" dxfId="70" priority="344">
      <formula>LEN(TRIM(X6))=0</formula>
    </cfRule>
  </conditionalFormatting>
  <conditionalFormatting sqref="X15:AS15">
    <cfRule type="expression" dxfId="69" priority="171">
      <formula>$Q$15="Qual:"</formula>
    </cfRule>
  </conditionalFormatting>
  <conditionalFormatting sqref="Y36:AB36">
    <cfRule type="containsBlanks" dxfId="68" priority="349">
      <formula>LEN(TRIM(Y36))=0</formula>
    </cfRule>
  </conditionalFormatting>
  <conditionalFormatting sqref="AH76:AS76">
    <cfRule type="containsBlanks" dxfId="67" priority="342">
      <formula>LEN(TRIM(AH76))=0</formula>
    </cfRule>
  </conditionalFormatting>
  <conditionalFormatting sqref="AH87:AS87">
    <cfRule type="containsBlanks" dxfId="66" priority="166">
      <formula>LEN(TRIM(AH87))=0</formula>
    </cfRule>
  </conditionalFormatting>
  <conditionalFormatting sqref="AH98:AS98">
    <cfRule type="containsBlanks" dxfId="65" priority="154">
      <formula>LEN(TRIM(AH98))=0</formula>
    </cfRule>
  </conditionalFormatting>
  <conditionalFormatting sqref="AH109:AS109">
    <cfRule type="containsBlanks" dxfId="64" priority="142">
      <formula>LEN(TRIM(AH109))=0</formula>
    </cfRule>
  </conditionalFormatting>
  <conditionalFormatting sqref="AH120:AS120">
    <cfRule type="containsBlanks" dxfId="63" priority="130">
      <formula>LEN(TRIM(AH120))=0</formula>
    </cfRule>
  </conditionalFormatting>
  <conditionalFormatting sqref="AH136:AS136">
    <cfRule type="containsBlanks" dxfId="62" priority="118">
      <formula>LEN(TRIM(AH136))=0</formula>
    </cfRule>
  </conditionalFormatting>
  <conditionalFormatting sqref="AH147:AS147">
    <cfRule type="containsBlanks" dxfId="61" priority="81">
      <formula>LEN(TRIM(AH147))=0</formula>
    </cfRule>
  </conditionalFormatting>
  <conditionalFormatting sqref="AH158:AS158">
    <cfRule type="containsBlanks" dxfId="60" priority="69">
      <formula>LEN(TRIM(AH158))=0</formula>
    </cfRule>
  </conditionalFormatting>
  <conditionalFormatting sqref="AH169:AS169">
    <cfRule type="containsBlanks" dxfId="59" priority="57">
      <formula>LEN(TRIM(AH169))=0</formula>
    </cfRule>
  </conditionalFormatting>
  <conditionalFormatting sqref="AH180:AS180">
    <cfRule type="containsBlanks" dxfId="58" priority="45">
      <formula>LEN(TRIM(AH180))=0</formula>
    </cfRule>
  </conditionalFormatting>
  <conditionalFormatting sqref="AH191:AS191">
    <cfRule type="containsBlanks" dxfId="57" priority="33">
      <formula>LEN(TRIM(AH191))=0</formula>
    </cfRule>
  </conditionalFormatting>
  <conditionalFormatting sqref="AH205:AS205">
    <cfRule type="containsBlanks" dxfId="56" priority="10">
      <formula>LEN(TRIM(AH205))=0</formula>
    </cfRule>
  </conditionalFormatting>
  <conditionalFormatting sqref="AM8:AS8">
    <cfRule type="containsBlanks" dxfId="55" priority="187">
      <formula>LEN(TRIM(AM8))=0</formula>
    </cfRule>
  </conditionalFormatting>
  <conditionalFormatting sqref="AM10:AS10">
    <cfRule type="containsBlanks" dxfId="54" priority="186">
      <formula>LEN(TRIM(AM10))=0</formula>
    </cfRule>
  </conditionalFormatting>
  <conditionalFormatting sqref="AM17:AS17">
    <cfRule type="containsBlanks" dxfId="53" priority="178">
      <formula>LEN(TRIM(AM17))=0</formula>
    </cfRule>
  </conditionalFormatting>
  <conditionalFormatting sqref="AM19:AS19">
    <cfRule type="containsBlanks" dxfId="52" priority="177">
      <formula>LEN(TRIM(AM19))=0</formula>
    </cfRule>
  </conditionalFormatting>
  <conditionalFormatting sqref="AM21:AS21">
    <cfRule type="containsBlanks" dxfId="51" priority="176">
      <formula>LEN(TRIM(AM21))=0</formula>
    </cfRule>
  </conditionalFormatting>
  <conditionalFormatting sqref="AM78:AS78">
    <cfRule type="containsBlanks" dxfId="50" priority="338">
      <formula>LEN(TRIM(AM78))=0</formula>
    </cfRule>
  </conditionalFormatting>
  <conditionalFormatting sqref="AM83:AS83">
    <cfRule type="containsBlanks" dxfId="49" priority="327">
      <formula>LEN(TRIM(AM83))=0</formula>
    </cfRule>
  </conditionalFormatting>
  <conditionalFormatting sqref="AM89:AS89">
    <cfRule type="containsBlanks" dxfId="48" priority="162">
      <formula>LEN(TRIM(AM89))=0</formula>
    </cfRule>
  </conditionalFormatting>
  <conditionalFormatting sqref="AM94:AS94">
    <cfRule type="containsBlanks" dxfId="47" priority="157">
      <formula>LEN(TRIM(AM94))=0</formula>
    </cfRule>
  </conditionalFormatting>
  <conditionalFormatting sqref="AM100:AS100">
    <cfRule type="containsBlanks" dxfId="46" priority="150">
      <formula>LEN(TRIM(AM100))=0</formula>
    </cfRule>
  </conditionalFormatting>
  <conditionalFormatting sqref="AM105:AS105">
    <cfRule type="containsBlanks" dxfId="45" priority="145">
      <formula>LEN(TRIM(AM105))=0</formula>
    </cfRule>
  </conditionalFormatting>
  <conditionalFormatting sqref="AM111:AS111">
    <cfRule type="containsBlanks" dxfId="44" priority="138">
      <formula>LEN(TRIM(AM111))=0</formula>
    </cfRule>
  </conditionalFormatting>
  <conditionalFormatting sqref="AM116:AS116">
    <cfRule type="containsBlanks" dxfId="43" priority="133">
      <formula>LEN(TRIM(AM116))=0</formula>
    </cfRule>
  </conditionalFormatting>
  <conditionalFormatting sqref="AM122:AS122">
    <cfRule type="containsBlanks" dxfId="42" priority="126">
      <formula>LEN(TRIM(AM122))=0</formula>
    </cfRule>
  </conditionalFormatting>
  <conditionalFormatting sqref="AM127:AS127">
    <cfRule type="containsBlanks" dxfId="41" priority="121">
      <formula>LEN(TRIM(AM127))=0</formula>
    </cfRule>
  </conditionalFormatting>
  <conditionalFormatting sqref="AM138:AS138">
    <cfRule type="containsBlanks" dxfId="40" priority="114">
      <formula>LEN(TRIM(AM138))=0</formula>
    </cfRule>
  </conditionalFormatting>
  <conditionalFormatting sqref="AM143:AS143">
    <cfRule type="containsBlanks" dxfId="39" priority="109">
      <formula>LEN(TRIM(AM143))=0</formula>
    </cfRule>
  </conditionalFormatting>
  <conditionalFormatting sqref="AM149:AS149">
    <cfRule type="containsBlanks" dxfId="38" priority="77">
      <formula>LEN(TRIM(AM149))=0</formula>
    </cfRule>
  </conditionalFormatting>
  <conditionalFormatting sqref="AM154:AS154">
    <cfRule type="containsBlanks" dxfId="37" priority="72">
      <formula>LEN(TRIM(AM154))=0</formula>
    </cfRule>
  </conditionalFormatting>
  <conditionalFormatting sqref="AM160:AS160">
    <cfRule type="containsBlanks" dxfId="36" priority="65">
      <formula>LEN(TRIM(AM160))=0</formula>
    </cfRule>
  </conditionalFormatting>
  <conditionalFormatting sqref="AM165:AS165">
    <cfRule type="containsBlanks" dxfId="35" priority="60">
      <formula>LEN(TRIM(AM165))=0</formula>
    </cfRule>
  </conditionalFormatting>
  <conditionalFormatting sqref="AM171:AS171">
    <cfRule type="containsBlanks" dxfId="34" priority="53">
      <formula>LEN(TRIM(AM171))=0</formula>
    </cfRule>
  </conditionalFormatting>
  <conditionalFormatting sqref="AM176:AS176">
    <cfRule type="containsBlanks" dxfId="33" priority="48">
      <formula>LEN(TRIM(AM176))=0</formula>
    </cfRule>
  </conditionalFormatting>
  <conditionalFormatting sqref="AM182:AS182">
    <cfRule type="containsBlanks" dxfId="32" priority="41">
      <formula>LEN(TRIM(AM182))=0</formula>
    </cfRule>
  </conditionalFormatting>
  <conditionalFormatting sqref="AM187:AS187">
    <cfRule type="containsBlanks" dxfId="31" priority="36">
      <formula>LEN(TRIM(AM187))=0</formula>
    </cfRule>
  </conditionalFormatting>
  <conditionalFormatting sqref="AM193:AS193">
    <cfRule type="containsBlanks" dxfId="30" priority="29">
      <formula>LEN(TRIM(AM193))=0</formula>
    </cfRule>
  </conditionalFormatting>
  <conditionalFormatting sqref="AM198:AS198">
    <cfRule type="containsBlanks" dxfId="29" priority="24">
      <formula>LEN(TRIM(AM198))=0</formula>
    </cfRule>
  </conditionalFormatting>
  <conditionalFormatting sqref="AM207:AS207">
    <cfRule type="containsBlanks" dxfId="28" priority="6">
      <formula>LEN(TRIM(AM207))=0</formula>
    </cfRule>
  </conditionalFormatting>
  <conditionalFormatting sqref="AM212:AS212">
    <cfRule type="containsBlanks" dxfId="27" priority="1">
      <formula>LEN(TRIM(AM212))=0</formula>
    </cfRule>
  </conditionalFormatting>
  <conditionalFormatting sqref="AN33 AN199">
    <cfRule type="cellIs" dxfId="26" priority="347" operator="greaterThan">
      <formula>0.8</formula>
    </cfRule>
  </conditionalFormatting>
  <conditionalFormatting sqref="AN67:AN68 AN70 AN73 AN75 AN77 AN81:AN82">
    <cfRule type="cellIs" dxfId="25" priority="348" operator="greaterThan">
      <formula>0.8</formula>
    </cfRule>
  </conditionalFormatting>
  <conditionalFormatting sqref="AN79">
    <cfRule type="cellIs" dxfId="24" priority="343" operator="greaterThan">
      <formula>0.8</formula>
    </cfRule>
  </conditionalFormatting>
  <conditionalFormatting sqref="AN84 AN95 AN106 AN117 AN128">
    <cfRule type="cellIs" dxfId="23" priority="335" operator="greaterThan">
      <formula>0.8</formula>
    </cfRule>
  </conditionalFormatting>
  <conditionalFormatting sqref="AN86 AN88 AN92:AN93">
    <cfRule type="cellIs" dxfId="22" priority="168" operator="greaterThan">
      <formula>0.8</formula>
    </cfRule>
  </conditionalFormatting>
  <conditionalFormatting sqref="AN90">
    <cfRule type="cellIs" dxfId="21" priority="167" operator="greaterThan">
      <formula>0.8</formula>
    </cfRule>
  </conditionalFormatting>
  <conditionalFormatting sqref="AN97 AN99 AN103:AN104">
    <cfRule type="cellIs" dxfId="20" priority="156" operator="greaterThan">
      <formula>0.8</formula>
    </cfRule>
  </conditionalFormatting>
  <conditionalFormatting sqref="AN101">
    <cfRule type="cellIs" dxfId="19" priority="155" operator="greaterThan">
      <formula>0.8</formula>
    </cfRule>
  </conditionalFormatting>
  <conditionalFormatting sqref="AN108 AN110 AN114:AN115">
    <cfRule type="cellIs" dxfId="18" priority="144" operator="greaterThan">
      <formula>0.8</formula>
    </cfRule>
  </conditionalFormatting>
  <conditionalFormatting sqref="AN112">
    <cfRule type="cellIs" dxfId="17" priority="143" operator="greaterThan">
      <formula>0.8</formula>
    </cfRule>
  </conditionalFormatting>
  <conditionalFormatting sqref="AN119 AN121 AN125:AN126">
    <cfRule type="cellIs" dxfId="16" priority="132" operator="greaterThan">
      <formula>0.8</formula>
    </cfRule>
  </conditionalFormatting>
  <conditionalFormatting sqref="AN123">
    <cfRule type="cellIs" dxfId="15" priority="131" operator="greaterThan">
      <formula>0.8</formula>
    </cfRule>
  </conditionalFormatting>
  <conditionalFormatting sqref="AN130">
    <cfRule type="cellIs" dxfId="14" priority="332" operator="greaterThan">
      <formula>0.8</formula>
    </cfRule>
  </conditionalFormatting>
  <conditionalFormatting sqref="AN132:AN144">
    <cfRule type="cellIs" dxfId="13" priority="119" operator="greaterThan">
      <formula>0.8</formula>
    </cfRule>
  </conditionalFormatting>
  <conditionalFormatting sqref="AN146 AN148 AN152:AN153">
    <cfRule type="cellIs" dxfId="12" priority="83" operator="greaterThan">
      <formula>0.8</formula>
    </cfRule>
  </conditionalFormatting>
  <conditionalFormatting sqref="AN150">
    <cfRule type="cellIs" dxfId="11" priority="82" operator="greaterThan">
      <formula>0.8</formula>
    </cfRule>
  </conditionalFormatting>
  <conditionalFormatting sqref="AN155 AN166 AN177 AN188">
    <cfRule type="cellIs" dxfId="10" priority="84" operator="greaterThan">
      <formula>0.8</formula>
    </cfRule>
  </conditionalFormatting>
  <conditionalFormatting sqref="AN157 AN159 AN163:AN164">
    <cfRule type="cellIs" dxfId="9" priority="71" operator="greaterThan">
      <formula>0.8</formula>
    </cfRule>
  </conditionalFormatting>
  <conditionalFormatting sqref="AN161">
    <cfRule type="cellIs" dxfId="8" priority="70" operator="greaterThan">
      <formula>0.8</formula>
    </cfRule>
  </conditionalFormatting>
  <conditionalFormatting sqref="AN168 AN170 AN174:AN175">
    <cfRule type="cellIs" dxfId="7" priority="59" operator="greaterThan">
      <formula>0.8</formula>
    </cfRule>
  </conditionalFormatting>
  <conditionalFormatting sqref="AN172">
    <cfRule type="cellIs" dxfId="6" priority="58" operator="greaterThan">
      <formula>0.8</formula>
    </cfRule>
  </conditionalFormatting>
  <conditionalFormatting sqref="AN179 AN181 AN185:AN186">
    <cfRule type="cellIs" dxfId="5" priority="47" operator="greaterThan">
      <formula>0.8</formula>
    </cfRule>
  </conditionalFormatting>
  <conditionalFormatting sqref="AN183">
    <cfRule type="cellIs" dxfId="4" priority="46" operator="greaterThan">
      <formula>0.8</formula>
    </cfRule>
  </conditionalFormatting>
  <conditionalFormatting sqref="AN190 AN192 AN196:AN197">
    <cfRule type="cellIs" dxfId="3" priority="35" operator="greaterThan">
      <formula>0.8</formula>
    </cfRule>
  </conditionalFormatting>
  <conditionalFormatting sqref="AN194">
    <cfRule type="cellIs" dxfId="2" priority="34" operator="greaterThan">
      <formula>0.8</formula>
    </cfRule>
  </conditionalFormatting>
  <conditionalFormatting sqref="AN202:AN213">
    <cfRule type="cellIs" dxfId="1" priority="11" operator="greaterThan">
      <formula>0.8</formula>
    </cfRule>
  </conditionalFormatting>
  <conditionalFormatting sqref="AN44:AS44 AN48:AS48 AN52:AS52 AN56:AS56 AN60:AS60">
    <cfRule type="containsBlanks" dxfId="0" priority="334">
      <formula>LEN(TRIM(AN44))=0</formula>
    </cfRule>
  </conditionalFormatting>
  <dataValidations count="1">
    <dataValidation allowBlank="1" showInputMessage="1" showErrorMessage="1" promptTitle="Quantidade" prompt="Referir a quantidade de material contendo amianto será removido nesta intervenção em m2." sqref="X80:AD80 X91:AD91 X102:AD102 X113:AD113 X124:AD124 X140:AD140 X151:AD151 X162:AD162 X173:AD173 X184:AD184 X195:AD195 X209:AD209" xr:uid="{2B5966B2-EC38-4E87-8A70-CE5E62AA9E4A}"/>
  </dataValidations>
  <pageMargins left="0.94488188976377963" right="0.70866141732283472" top="1.4173228346456694" bottom="0.74803149606299213" header="0.31496062992125984" footer="0.39370078740157483"/>
  <pageSetup paperSize="9" scale="70" orientation="portrait" r:id="rId1"/>
  <headerFooter>
    <oddHeader>&amp;C&amp;"Segoe UI,Normal"&amp;7&amp;G
&amp;"Segoe UI,Negrito"&amp;16&amp;K1B2A57Fundo de Reabilitação e Conservação Patrimonial&amp;"Segoe UI,Normal"&amp;6
&amp;16&amp;K01+048Formulário de Instrução da Candidatura&amp;K1B2A57
&amp;"Segoe UI,Negrito"&amp;K01+033Anexo PRA</oddHeader>
    <oddFooter>&amp;C&amp;"Segoe UI,Negrito"&amp;8&amp;G&amp;R&amp;"Segoe UI,Negrito"&amp;8&amp;P&amp;"Segoe UI,Normal" | &amp;N</oddFooter>
  </headerFooter>
  <rowBreaks count="1" manualBreakCount="1">
    <brk id="129" max="16383" man="1"/>
  </rowBreaks>
  <legacyDrawingHF r:id="rId2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C940A5B9-0746-4004-AF45-4BF577EEDDDD}">
          <x14:formula1>
            <xm:f>suporte!$B$16:$B$18</xm:f>
          </x14:formula1>
          <xm:sqref>I6:O6 X23:AD23 I8:O8 X8:AD8 X10:AD10</xm:sqref>
        </x14:dataValidation>
        <x14:dataValidation type="list" allowBlank="1" showInputMessage="1" showErrorMessage="1" xr:uid="{1AA3C036-D60C-4DFB-8BA3-F4E9BEDA3A79}">
          <x14:formula1>
            <xm:f>suporte!$B$16:$B$17</xm:f>
          </x14:formula1>
          <xm:sqref>AM8:AS8 I10:O10 AM10:AS10 I17:O17 X17:AD17 AM17:AS17 I19:O19 X19:AD19 AM19:AS19 AM21:AS21 I23:O23 X21:AD21</xm:sqref>
        </x14:dataValidation>
        <x14:dataValidation type="list" allowBlank="1" showInputMessage="1" showErrorMessage="1" xr:uid="{35F2B7C8-3A59-4619-B366-64211ED7FB74}">
          <x14:formula1>
            <xm:f>suporte!$A$20:$A$22</xm:f>
          </x14:formula1>
          <xm:sqref>I15:O15</xm:sqref>
        </x14:dataValidation>
        <x14:dataValidation type="list" allowBlank="1" showInputMessage="1" showErrorMessage="1" xr:uid="{B9B15BF2-B00F-4720-976E-A9621BAC6572}">
          <x14:formula1>
            <xm:f>suporte!$C$20:$C$21</xm:f>
          </x14:formula1>
          <xm:sqref>I21:O21</xm:sqref>
        </x14:dataValidation>
        <x14:dataValidation type="list" allowBlank="1" showInputMessage="1" showErrorMessage="1" xr:uid="{7E372008-D58E-446F-9C05-17E276B162D7}">
          <x14:formula1>
            <xm:f>suporte!$E$11:$E$12</xm:f>
          </x14:formula1>
          <xm:sqref>I78:O78 I89:O89 I100:O100 I111:O111 I122:O122 I138:O138 I149:O149 I160:O160 I171:O171 I182:O182 I193:O193 I207:O207</xm:sqref>
        </x14:dataValidation>
        <x14:dataValidation type="list" allowBlank="1" showInputMessage="1" showErrorMessage="1" xr:uid="{572ED69D-DCAA-44FC-B401-EDC26C98DC86}">
          <x14:formula1>
            <xm:f>suporte!$E$1:$E$3</xm:f>
          </x14:formula1>
          <xm:sqref>X78:AD78 X89:AD89 X100:AD100 X111:AD111 X122:AD122 X138:AD138 X149:AD149 X160:AD160 X171:AD171 X182:AD182 X193:AD193 X207:AD207</xm:sqref>
        </x14:dataValidation>
        <x14:dataValidation type="list" allowBlank="1" showInputMessage="1" showErrorMessage="1" xr:uid="{A3329E15-D779-4EC3-8A27-2C1BC6B596ED}">
          <x14:formula1>
            <xm:f>suporte!$E$5:$E$6</xm:f>
          </x14:formula1>
          <xm:sqref>AM78:AS78 AM89:AS89 AM100:AS100 AM111:AS111 AM122:AS122 AM138:AS138 AM149:AS149 AM160:AS160 AM171:AS171 AM182:AS182 AM193:AS193 AM207:AS207</xm:sqref>
        </x14:dataValidation>
        <x14:dataValidation type="list" allowBlank="1" showInputMessage="1" showErrorMessage="1" xr:uid="{8E33962F-74C8-4D99-933F-2CA3274B02F7}">
          <x14:formula1>
            <xm:f>suporte!$E$8:$E$9</xm:f>
          </x14:formula1>
          <xm:sqref>I80:O80 I91:O91 I102:O102 I113:O113 I124:O124 I140:O140 I151:O151 I162:O162 I173:O173 I184:O184 I195:O195 I209:O209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72EF8-864E-4518-83D0-91431BA81C69}">
  <dimension ref="A1:F55"/>
  <sheetViews>
    <sheetView showGridLines="0" topLeftCell="B1" workbookViewId="0">
      <selection activeCell="C7" sqref="C7"/>
    </sheetView>
  </sheetViews>
  <sheetFormatPr defaultColWidth="8" defaultRowHeight="16.8" x14ac:dyDescent="0.4"/>
  <cols>
    <col min="1" max="1" width="13.6328125" style="65" bestFit="1" customWidth="1"/>
    <col min="2" max="2" width="27.36328125" style="65" bestFit="1" customWidth="1"/>
    <col min="3" max="3" width="33" style="65" bestFit="1" customWidth="1"/>
    <col min="4" max="4" width="51.54296875" style="65" bestFit="1" customWidth="1"/>
    <col min="5" max="5" width="52.08984375" style="65" bestFit="1" customWidth="1"/>
    <col min="6" max="6" width="14.08984375" style="65" bestFit="1" customWidth="1"/>
    <col min="7" max="16384" width="8" style="65"/>
  </cols>
  <sheetData>
    <row r="1" spans="1:6" ht="22.5" customHeight="1" x14ac:dyDescent="0.4">
      <c r="A1" s="65" t="s">
        <v>347</v>
      </c>
      <c r="B1" s="65" t="s">
        <v>348</v>
      </c>
      <c r="C1" s="65" t="s">
        <v>349</v>
      </c>
      <c r="D1" s="1" t="s">
        <v>350</v>
      </c>
      <c r="E1" s="65" t="s">
        <v>351</v>
      </c>
      <c r="F1" s="66">
        <v>0.5</v>
      </c>
    </row>
    <row r="2" spans="1:6" ht="22.5" customHeight="1" x14ac:dyDescent="0.4">
      <c r="A2" s="65" t="s">
        <v>352</v>
      </c>
      <c r="B2" s="65" t="s">
        <v>353</v>
      </c>
      <c r="C2" s="65" t="s">
        <v>354</v>
      </c>
      <c r="D2" s="1" t="s">
        <v>355</v>
      </c>
      <c r="E2" s="65" t="s">
        <v>356</v>
      </c>
      <c r="F2" s="66">
        <v>0.75</v>
      </c>
    </row>
    <row r="3" spans="1:6" ht="22.5" customHeight="1" x14ac:dyDescent="0.4">
      <c r="A3" s="65" t="s">
        <v>357</v>
      </c>
      <c r="B3" s="65" t="s">
        <v>245</v>
      </c>
      <c r="C3" s="65" t="s">
        <v>358</v>
      </c>
      <c r="D3" s="1" t="s">
        <v>359</v>
      </c>
      <c r="E3" s="65" t="s">
        <v>331</v>
      </c>
      <c r="F3" s="66">
        <v>0.8</v>
      </c>
    </row>
    <row r="4" spans="1:6" ht="22.5" customHeight="1" x14ac:dyDescent="0.4">
      <c r="A4" s="65" t="s">
        <v>360</v>
      </c>
      <c r="D4" s="1" t="s">
        <v>361</v>
      </c>
    </row>
    <row r="5" spans="1:6" ht="22.5" customHeight="1" x14ac:dyDescent="0.4">
      <c r="A5" s="65" t="s">
        <v>362</v>
      </c>
      <c r="B5" s="65" t="s">
        <v>50</v>
      </c>
      <c r="D5" s="1" t="s">
        <v>363</v>
      </c>
      <c r="E5" s="65" t="s">
        <v>364</v>
      </c>
      <c r="F5" s="65" t="s">
        <v>365</v>
      </c>
    </row>
    <row r="6" spans="1:6" ht="22.5" customHeight="1" x14ac:dyDescent="0.4">
      <c r="A6" s="65" t="s">
        <v>366</v>
      </c>
      <c r="B6" s="65" t="s">
        <v>242</v>
      </c>
      <c r="C6" s="65" t="s">
        <v>367</v>
      </c>
      <c r="D6" s="1" t="s">
        <v>368</v>
      </c>
      <c r="E6" s="65" t="s">
        <v>332</v>
      </c>
      <c r="F6" s="65" t="s">
        <v>369</v>
      </c>
    </row>
    <row r="7" spans="1:6" ht="22.5" customHeight="1" x14ac:dyDescent="0.4">
      <c r="A7" s="65" t="s">
        <v>370</v>
      </c>
      <c r="C7" s="65" t="s">
        <v>371</v>
      </c>
      <c r="D7" s="1" t="s">
        <v>372</v>
      </c>
      <c r="F7" s="65" t="s">
        <v>373</v>
      </c>
    </row>
    <row r="8" spans="1:6" ht="22.5" customHeight="1" x14ac:dyDescent="0.4">
      <c r="A8" s="65" t="s">
        <v>374</v>
      </c>
      <c r="B8" s="65" t="s">
        <v>375</v>
      </c>
      <c r="D8" s="1" t="s">
        <v>259</v>
      </c>
      <c r="E8" s="65" t="s">
        <v>376</v>
      </c>
      <c r="F8" s="65" t="s">
        <v>377</v>
      </c>
    </row>
    <row r="9" spans="1:6" ht="22.5" customHeight="1" x14ac:dyDescent="0.4">
      <c r="A9" s="65" t="s">
        <v>378</v>
      </c>
      <c r="B9" s="65" t="s">
        <v>67</v>
      </c>
      <c r="C9" s="65" t="s">
        <v>379</v>
      </c>
      <c r="D9" s="1" t="s">
        <v>380</v>
      </c>
      <c r="E9" s="65" t="s">
        <v>333</v>
      </c>
      <c r="F9" s="65" t="s">
        <v>381</v>
      </c>
    </row>
    <row r="10" spans="1:6" ht="22.5" customHeight="1" x14ac:dyDescent="0.4">
      <c r="A10" s="65" t="s">
        <v>382</v>
      </c>
      <c r="C10" s="65" t="s">
        <v>271</v>
      </c>
      <c r="D10" s="1" t="s">
        <v>383</v>
      </c>
      <c r="F10" s="65" t="s">
        <v>384</v>
      </c>
    </row>
    <row r="11" spans="1:6" ht="22.5" customHeight="1" x14ac:dyDescent="0.4">
      <c r="A11" s="65" t="s">
        <v>262</v>
      </c>
      <c r="B11" s="65" t="s">
        <v>365</v>
      </c>
      <c r="D11" s="1" t="s">
        <v>385</v>
      </c>
      <c r="E11" s="65" t="s">
        <v>330</v>
      </c>
      <c r="F11" s="65" t="s">
        <v>386</v>
      </c>
    </row>
    <row r="12" spans="1:6" ht="22.5" customHeight="1" x14ac:dyDescent="0.4">
      <c r="A12" s="65" t="s">
        <v>387</v>
      </c>
      <c r="B12" s="65" t="s">
        <v>369</v>
      </c>
      <c r="C12" s="65" t="s">
        <v>253</v>
      </c>
      <c r="D12" s="1" t="s">
        <v>388</v>
      </c>
      <c r="E12" s="65" t="s">
        <v>389</v>
      </c>
      <c r="F12" s="65" t="s">
        <v>390</v>
      </c>
    </row>
    <row r="13" spans="1:6" ht="22.5" customHeight="1" x14ac:dyDescent="0.4">
      <c r="A13" s="65" t="s">
        <v>391</v>
      </c>
      <c r="B13" s="65" t="s">
        <v>392</v>
      </c>
      <c r="C13" s="65" t="s">
        <v>393</v>
      </c>
      <c r="D13" s="1" t="s">
        <v>394</v>
      </c>
      <c r="F13" s="65" t="s">
        <v>395</v>
      </c>
    </row>
    <row r="14" spans="1:6" ht="22.5" customHeight="1" x14ac:dyDescent="0.4">
      <c r="A14" s="65" t="s">
        <v>396</v>
      </c>
      <c r="C14" s="65" t="s">
        <v>397</v>
      </c>
      <c r="D14" s="1" t="s">
        <v>398</v>
      </c>
      <c r="F14" s="65" t="s">
        <v>399</v>
      </c>
    </row>
    <row r="15" spans="1:6" ht="22.5" customHeight="1" x14ac:dyDescent="0.4">
      <c r="A15" s="65" t="s">
        <v>400</v>
      </c>
      <c r="D15" s="1" t="s">
        <v>401</v>
      </c>
      <c r="F15" s="65" t="s">
        <v>402</v>
      </c>
    </row>
    <row r="16" spans="1:6" ht="22.5" customHeight="1" x14ac:dyDescent="0.4">
      <c r="A16" s="65" t="s">
        <v>403</v>
      </c>
      <c r="B16" s="65" t="s">
        <v>273</v>
      </c>
      <c r="C16" s="65" t="s">
        <v>404</v>
      </c>
      <c r="E16" s="65" t="s">
        <v>405</v>
      </c>
      <c r="F16" s="65" t="s">
        <v>406</v>
      </c>
    </row>
    <row r="17" spans="1:6" ht="22.5" customHeight="1" x14ac:dyDescent="0.4">
      <c r="A17" s="65" t="s">
        <v>407</v>
      </c>
      <c r="B17" s="65" t="s">
        <v>408</v>
      </c>
      <c r="C17" s="65" t="s">
        <v>409</v>
      </c>
      <c r="E17" s="65" t="s">
        <v>410</v>
      </c>
      <c r="F17" s="65" t="s">
        <v>411</v>
      </c>
    </row>
    <row r="18" spans="1:6" ht="22.5" customHeight="1" x14ac:dyDescent="0.4">
      <c r="A18" s="65" t="s">
        <v>412</v>
      </c>
      <c r="B18" s="65" t="s">
        <v>309</v>
      </c>
      <c r="C18" s="65" t="s">
        <v>413</v>
      </c>
      <c r="E18" s="65" t="s">
        <v>309</v>
      </c>
      <c r="F18" s="65" t="s">
        <v>414</v>
      </c>
    </row>
    <row r="19" spans="1:6" x14ac:dyDescent="0.4">
      <c r="B19" s="65" t="s">
        <v>415</v>
      </c>
      <c r="F19" s="65" t="s">
        <v>416</v>
      </c>
    </row>
    <row r="20" spans="1:6" ht="22.5" customHeight="1" x14ac:dyDescent="0.4">
      <c r="A20" s="65" t="s">
        <v>379</v>
      </c>
      <c r="C20" s="65" t="s">
        <v>275</v>
      </c>
      <c r="F20" s="65" t="s">
        <v>417</v>
      </c>
    </row>
    <row r="21" spans="1:6" ht="22.5" customHeight="1" x14ac:dyDescent="0.4">
      <c r="A21" s="65" t="s">
        <v>271</v>
      </c>
      <c r="C21" s="65" t="s">
        <v>418</v>
      </c>
      <c r="D21" s="65" t="s">
        <v>419</v>
      </c>
      <c r="F21" s="65" t="s">
        <v>420</v>
      </c>
    </row>
    <row r="22" spans="1:6" ht="22.5" customHeight="1" x14ac:dyDescent="0.4">
      <c r="A22" s="65" t="s">
        <v>421</v>
      </c>
      <c r="B22" s="65" t="s">
        <v>422</v>
      </c>
      <c r="F22" s="65" t="s">
        <v>415</v>
      </c>
    </row>
    <row r="23" spans="1:6" x14ac:dyDescent="0.4">
      <c r="F23" s="65" t="s">
        <v>423</v>
      </c>
    </row>
    <row r="24" spans="1:6" ht="22.5" customHeight="1" x14ac:dyDescent="0.4">
      <c r="A24" s="66">
        <v>0</v>
      </c>
      <c r="B24" s="65" t="s">
        <v>290</v>
      </c>
      <c r="C24" s="67" t="s">
        <v>424</v>
      </c>
      <c r="D24" s="65" t="s">
        <v>300</v>
      </c>
      <c r="E24" s="65" t="s">
        <v>304</v>
      </c>
    </row>
    <row r="25" spans="1:6" ht="22.5" customHeight="1" x14ac:dyDescent="0.4">
      <c r="A25" s="66">
        <v>0.06</v>
      </c>
      <c r="B25" s="65" t="s">
        <v>425</v>
      </c>
      <c r="C25" s="67" t="s">
        <v>296</v>
      </c>
      <c r="D25" s="65" t="s">
        <v>426</v>
      </c>
      <c r="E25" s="65" t="s">
        <v>427</v>
      </c>
    </row>
    <row r="26" spans="1:6" ht="22.5" customHeight="1" x14ac:dyDescent="0.4">
      <c r="A26" s="66">
        <v>0.23</v>
      </c>
      <c r="B26" s="65" t="s">
        <v>428</v>
      </c>
      <c r="C26" s="67" t="s">
        <v>429</v>
      </c>
      <c r="D26" s="65" t="s">
        <v>430</v>
      </c>
      <c r="E26" s="65" t="s">
        <v>431</v>
      </c>
    </row>
    <row r="28" spans="1:6" ht="22.5" customHeight="1" x14ac:dyDescent="0.4">
      <c r="A28" s="66">
        <v>0.2</v>
      </c>
      <c r="B28" s="65" t="s">
        <v>132</v>
      </c>
      <c r="C28" s="67" t="s">
        <v>432</v>
      </c>
    </row>
    <row r="29" spans="1:6" ht="22.5" customHeight="1" x14ac:dyDescent="0.4">
      <c r="A29" s="66">
        <v>0.14000000000000001</v>
      </c>
      <c r="B29" s="65" t="s">
        <v>433</v>
      </c>
      <c r="C29" s="67" t="s">
        <v>434</v>
      </c>
    </row>
    <row r="30" spans="1:6" ht="22.5" customHeight="1" x14ac:dyDescent="0.4">
      <c r="A30" s="66">
        <v>0.2</v>
      </c>
      <c r="B30" s="67" t="s">
        <v>435</v>
      </c>
      <c r="C30" s="67" t="s">
        <v>436</v>
      </c>
    </row>
    <row r="31" spans="1:6" ht="22.5" customHeight="1" x14ac:dyDescent="0.4">
      <c r="A31" s="66"/>
    </row>
    <row r="32" spans="1:6" ht="22.5" customHeight="1" x14ac:dyDescent="0.4">
      <c r="A32" s="66">
        <v>0.04</v>
      </c>
      <c r="B32" s="65" t="s">
        <v>137</v>
      </c>
      <c r="C32" s="67" t="s">
        <v>437</v>
      </c>
    </row>
    <row r="33" spans="1:3" ht="22.5" customHeight="1" x14ac:dyDescent="0.4">
      <c r="A33" s="66">
        <v>0.08</v>
      </c>
      <c r="B33" s="65" t="s">
        <v>153</v>
      </c>
      <c r="C33" s="67" t="s">
        <v>438</v>
      </c>
    </row>
    <row r="34" spans="1:3" ht="22.5" customHeight="1" x14ac:dyDescent="0.4">
      <c r="A34" s="66">
        <v>0.12</v>
      </c>
      <c r="B34" s="65" t="s">
        <v>140</v>
      </c>
      <c r="C34" s="67" t="s">
        <v>439</v>
      </c>
    </row>
    <row r="36" spans="1:3" ht="22.5" customHeight="1" x14ac:dyDescent="0.4">
      <c r="C36" s="67" t="s">
        <v>440</v>
      </c>
    </row>
    <row r="37" spans="1:3" ht="22.5" customHeight="1" x14ac:dyDescent="0.4">
      <c r="A37" s="66"/>
      <c r="C37" s="67" t="s">
        <v>441</v>
      </c>
    </row>
    <row r="38" spans="1:3" ht="22.5" customHeight="1" x14ac:dyDescent="0.4">
      <c r="A38" s="66"/>
      <c r="C38" s="67" t="s">
        <v>442</v>
      </c>
    </row>
    <row r="39" spans="1:3" ht="22.5" customHeight="1" x14ac:dyDescent="0.4">
      <c r="A39" s="66"/>
    </row>
    <row r="40" spans="1:3" ht="22.5" customHeight="1" x14ac:dyDescent="0.4">
      <c r="C40" s="67" t="s">
        <v>443</v>
      </c>
    </row>
    <row r="41" spans="1:3" ht="22.5" customHeight="1" x14ac:dyDescent="0.4">
      <c r="C41" s="67" t="s">
        <v>444</v>
      </c>
    </row>
    <row r="42" spans="1:3" ht="22.5" customHeight="1" x14ac:dyDescent="0.4">
      <c r="C42" s="67" t="s">
        <v>445</v>
      </c>
    </row>
    <row r="44" spans="1:3" ht="22.5" customHeight="1" x14ac:dyDescent="0.4">
      <c r="C44" s="67" t="s">
        <v>446</v>
      </c>
    </row>
    <row r="45" spans="1:3" ht="22.5" customHeight="1" x14ac:dyDescent="0.4">
      <c r="C45" s="67" t="s">
        <v>447</v>
      </c>
    </row>
    <row r="46" spans="1:3" ht="22.5" customHeight="1" x14ac:dyDescent="0.4">
      <c r="C46" s="67" t="s">
        <v>448</v>
      </c>
    </row>
    <row r="48" spans="1:3" ht="22.5" customHeight="1" x14ac:dyDescent="0.4">
      <c r="A48" s="66">
        <v>0.1</v>
      </c>
      <c r="B48" s="65" t="s">
        <v>147</v>
      </c>
      <c r="C48" s="67" t="s">
        <v>449</v>
      </c>
    </row>
    <row r="49" spans="1:3" ht="22.5" customHeight="1" x14ac:dyDescent="0.4">
      <c r="A49" s="66">
        <v>0.06</v>
      </c>
      <c r="B49" s="65" t="s">
        <v>450</v>
      </c>
      <c r="C49" s="67" t="s">
        <v>451</v>
      </c>
    </row>
    <row r="50" spans="1:3" ht="22.5" customHeight="1" x14ac:dyDescent="0.4">
      <c r="C50" s="67" t="s">
        <v>452</v>
      </c>
    </row>
    <row r="51" spans="1:3" ht="22.5" customHeight="1" x14ac:dyDescent="0.4">
      <c r="C51" s="67" t="s">
        <v>453</v>
      </c>
    </row>
    <row r="53" spans="1:3" ht="22.5" customHeight="1" x14ac:dyDescent="0.4">
      <c r="C53" s="67" t="s">
        <v>454</v>
      </c>
    </row>
    <row r="54" spans="1:3" ht="22.5" customHeight="1" x14ac:dyDescent="0.4">
      <c r="C54" s="67" t="s">
        <v>455</v>
      </c>
    </row>
    <row r="55" spans="1:3" ht="22.5" customHeight="1" x14ac:dyDescent="0.4">
      <c r="C55" s="67" t="s">
        <v>456</v>
      </c>
    </row>
  </sheetData>
  <pageMargins left="0.7" right="0.7" top="0.75" bottom="0.75" header="0.3" footer="0.3"/>
  <pageSetup paperSize="9" orientation="portrait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A9720-A782-4DE4-B945-19736C41138A}">
  <dimension ref="A1:D3092"/>
  <sheetViews>
    <sheetView showGridLines="0" topLeftCell="A148" workbookViewId="0">
      <selection activeCell="D141" sqref="D141:D147"/>
    </sheetView>
  </sheetViews>
  <sheetFormatPr defaultColWidth="8.90625" defaultRowHeight="22.5" customHeight="1" x14ac:dyDescent="0.25"/>
  <cols>
    <col min="1" max="1" width="8.90625" style="1"/>
    <col min="2" max="2" width="13.36328125" style="1" bestFit="1" customWidth="1"/>
    <col min="3" max="3" width="18.6328125" style="1" bestFit="1" customWidth="1"/>
    <col min="4" max="4" width="98" style="1" bestFit="1" customWidth="1"/>
    <col min="5" max="16384" width="8.90625" style="1"/>
  </cols>
  <sheetData>
    <row r="1" spans="1:4" ht="22.5" customHeight="1" x14ac:dyDescent="0.25">
      <c r="A1" s="1">
        <v>1</v>
      </c>
      <c r="B1" s="2" t="s">
        <v>347</v>
      </c>
      <c r="C1" s="2" t="s">
        <v>457</v>
      </c>
      <c r="D1" s="2" t="s">
        <v>458</v>
      </c>
    </row>
    <row r="2" spans="1:4" ht="22.5" customHeight="1" x14ac:dyDescent="0.25">
      <c r="A2" s="1">
        <v>2</v>
      </c>
      <c r="B2" s="2" t="s">
        <v>347</v>
      </c>
      <c r="C2" s="2" t="s">
        <v>457</v>
      </c>
      <c r="D2" s="2" t="s">
        <v>459</v>
      </c>
    </row>
    <row r="3" spans="1:4" ht="22.5" customHeight="1" x14ac:dyDescent="0.25">
      <c r="A3" s="1">
        <v>3</v>
      </c>
      <c r="B3" s="2" t="s">
        <v>347</v>
      </c>
      <c r="C3" s="2" t="s">
        <v>457</v>
      </c>
      <c r="D3" s="2" t="s">
        <v>460</v>
      </c>
    </row>
    <row r="4" spans="1:4" ht="22.5" customHeight="1" x14ac:dyDescent="0.25">
      <c r="A4" s="1">
        <v>4</v>
      </c>
      <c r="B4" s="2" t="s">
        <v>347</v>
      </c>
      <c r="C4" s="2" t="s">
        <v>457</v>
      </c>
      <c r="D4" s="2" t="s">
        <v>461</v>
      </c>
    </row>
    <row r="5" spans="1:4" ht="22.5" customHeight="1" x14ac:dyDescent="0.25">
      <c r="A5" s="1">
        <v>5</v>
      </c>
      <c r="B5" s="2" t="s">
        <v>347</v>
      </c>
      <c r="C5" s="2" t="s">
        <v>457</v>
      </c>
      <c r="D5" s="2" t="s">
        <v>462</v>
      </c>
    </row>
    <row r="6" spans="1:4" ht="22.5" customHeight="1" x14ac:dyDescent="0.25">
      <c r="A6" s="1">
        <v>6</v>
      </c>
      <c r="B6" s="2" t="s">
        <v>347</v>
      </c>
      <c r="C6" s="2" t="s">
        <v>457</v>
      </c>
      <c r="D6" s="2" t="s">
        <v>463</v>
      </c>
    </row>
    <row r="7" spans="1:4" ht="22.5" customHeight="1" x14ac:dyDescent="0.25">
      <c r="A7" s="1">
        <v>7</v>
      </c>
      <c r="B7" s="2" t="s">
        <v>347</v>
      </c>
      <c r="C7" s="2" t="s">
        <v>457</v>
      </c>
      <c r="D7" s="2" t="s">
        <v>464</v>
      </c>
    </row>
    <row r="8" spans="1:4" ht="22.5" customHeight="1" x14ac:dyDescent="0.25">
      <c r="A8" s="1">
        <v>8</v>
      </c>
      <c r="B8" s="2" t="s">
        <v>347</v>
      </c>
      <c r="C8" s="2" t="s">
        <v>457</v>
      </c>
      <c r="D8" s="2" t="s">
        <v>465</v>
      </c>
    </row>
    <row r="9" spans="1:4" ht="22.5" customHeight="1" x14ac:dyDescent="0.25">
      <c r="A9" s="1">
        <v>9</v>
      </c>
      <c r="B9" s="2" t="s">
        <v>347</v>
      </c>
      <c r="C9" s="2" t="s">
        <v>457</v>
      </c>
      <c r="D9" s="2" t="s">
        <v>466</v>
      </c>
    </row>
    <row r="10" spans="1:4" ht="22.5" customHeight="1" x14ac:dyDescent="0.25">
      <c r="A10" s="1">
        <v>10</v>
      </c>
      <c r="B10" s="2" t="s">
        <v>347</v>
      </c>
      <c r="C10" s="2" t="s">
        <v>457</v>
      </c>
      <c r="D10" s="2" t="s">
        <v>467</v>
      </c>
    </row>
    <row r="11" spans="1:4" ht="22.5" customHeight="1" x14ac:dyDescent="0.25">
      <c r="A11" s="1">
        <v>11</v>
      </c>
      <c r="B11" s="2" t="s">
        <v>347</v>
      </c>
      <c r="C11" s="2" t="s">
        <v>457</v>
      </c>
      <c r="D11" s="2" t="s">
        <v>468</v>
      </c>
    </row>
    <row r="12" spans="1:4" ht="22.5" customHeight="1" x14ac:dyDescent="0.25">
      <c r="A12" s="1">
        <v>12</v>
      </c>
      <c r="B12" s="2" t="s">
        <v>347</v>
      </c>
      <c r="C12" s="2" t="s">
        <v>469</v>
      </c>
      <c r="D12" s="2" t="s">
        <v>470</v>
      </c>
    </row>
    <row r="13" spans="1:4" ht="22.5" customHeight="1" x14ac:dyDescent="0.25">
      <c r="A13" s="1">
        <v>13</v>
      </c>
      <c r="B13" s="2" t="s">
        <v>347</v>
      </c>
      <c r="C13" s="2" t="s">
        <v>469</v>
      </c>
      <c r="D13" s="2" t="s">
        <v>471</v>
      </c>
    </row>
    <row r="14" spans="1:4" ht="22.5" customHeight="1" x14ac:dyDescent="0.25">
      <c r="A14" s="1">
        <v>14</v>
      </c>
      <c r="B14" s="2" t="s">
        <v>347</v>
      </c>
      <c r="C14" s="2" t="s">
        <v>469</v>
      </c>
      <c r="D14" s="2" t="s">
        <v>472</v>
      </c>
    </row>
    <row r="15" spans="1:4" ht="22.5" customHeight="1" x14ac:dyDescent="0.25">
      <c r="A15" s="1">
        <v>15</v>
      </c>
      <c r="B15" s="2" t="s">
        <v>347</v>
      </c>
      <c r="C15" s="2" t="s">
        <v>469</v>
      </c>
      <c r="D15" s="2" t="s">
        <v>473</v>
      </c>
    </row>
    <row r="16" spans="1:4" ht="22.5" customHeight="1" x14ac:dyDescent="0.25">
      <c r="A16" s="1">
        <v>16</v>
      </c>
      <c r="B16" s="2" t="s">
        <v>347</v>
      </c>
      <c r="C16" s="2" t="s">
        <v>469</v>
      </c>
      <c r="D16" s="2" t="s">
        <v>474</v>
      </c>
    </row>
    <row r="17" spans="1:4" ht="22.5" customHeight="1" x14ac:dyDescent="0.25">
      <c r="A17" s="1">
        <v>17</v>
      </c>
      <c r="B17" s="2" t="s">
        <v>347</v>
      </c>
      <c r="C17" s="2" t="s">
        <v>469</v>
      </c>
      <c r="D17" s="2" t="s">
        <v>475</v>
      </c>
    </row>
    <row r="18" spans="1:4" ht="22.5" customHeight="1" x14ac:dyDescent="0.25">
      <c r="A18" s="1">
        <v>18</v>
      </c>
      <c r="B18" s="2" t="s">
        <v>347</v>
      </c>
      <c r="C18" s="2" t="s">
        <v>476</v>
      </c>
      <c r="D18" s="2" t="s">
        <v>477</v>
      </c>
    </row>
    <row r="19" spans="1:4" ht="22.5" customHeight="1" x14ac:dyDescent="0.25">
      <c r="A19" s="1">
        <v>19</v>
      </c>
      <c r="B19" s="2" t="s">
        <v>347</v>
      </c>
      <c r="C19" s="2" t="s">
        <v>476</v>
      </c>
      <c r="D19" s="2" t="s">
        <v>478</v>
      </c>
    </row>
    <row r="20" spans="1:4" ht="22.5" customHeight="1" x14ac:dyDescent="0.25">
      <c r="A20" s="1">
        <v>20</v>
      </c>
      <c r="B20" s="2" t="s">
        <v>347</v>
      </c>
      <c r="C20" s="2" t="s">
        <v>476</v>
      </c>
      <c r="D20" s="2" t="s">
        <v>479</v>
      </c>
    </row>
    <row r="21" spans="1:4" ht="22.5" customHeight="1" x14ac:dyDescent="0.25">
      <c r="A21" s="1">
        <v>21</v>
      </c>
      <c r="B21" s="2" t="s">
        <v>347</v>
      </c>
      <c r="C21" s="2" t="s">
        <v>476</v>
      </c>
      <c r="D21" s="2" t="s">
        <v>480</v>
      </c>
    </row>
    <row r="22" spans="1:4" ht="22.5" customHeight="1" x14ac:dyDescent="0.25">
      <c r="A22" s="1">
        <v>22</v>
      </c>
      <c r="B22" s="2" t="s">
        <v>347</v>
      </c>
      <c r="C22" s="2" t="s">
        <v>476</v>
      </c>
      <c r="D22" s="2" t="s">
        <v>481</v>
      </c>
    </row>
    <row r="23" spans="1:4" ht="22.5" customHeight="1" x14ac:dyDescent="0.25">
      <c r="A23" s="1">
        <v>23</v>
      </c>
      <c r="B23" s="2" t="s">
        <v>347</v>
      </c>
      <c r="C23" s="2" t="s">
        <v>476</v>
      </c>
      <c r="D23" s="2" t="s">
        <v>482</v>
      </c>
    </row>
    <row r="24" spans="1:4" ht="22.5" customHeight="1" x14ac:dyDescent="0.25">
      <c r="A24" s="1">
        <v>24</v>
      </c>
      <c r="B24" s="2" t="s">
        <v>347</v>
      </c>
      <c r="C24" s="2" t="s">
        <v>476</v>
      </c>
      <c r="D24" s="2" t="s">
        <v>483</v>
      </c>
    </row>
    <row r="25" spans="1:4" ht="22.5" customHeight="1" x14ac:dyDescent="0.25">
      <c r="A25" s="1">
        <v>25</v>
      </c>
      <c r="B25" s="2" t="s">
        <v>347</v>
      </c>
      <c r="C25" s="2" t="s">
        <v>476</v>
      </c>
      <c r="D25" s="2" t="s">
        <v>484</v>
      </c>
    </row>
    <row r="26" spans="1:4" ht="22.5" customHeight="1" x14ac:dyDescent="0.25">
      <c r="A26" s="1">
        <v>26</v>
      </c>
      <c r="B26" s="2" t="s">
        <v>347</v>
      </c>
      <c r="C26" s="2" t="s">
        <v>476</v>
      </c>
      <c r="D26" s="2" t="s">
        <v>485</v>
      </c>
    </row>
    <row r="27" spans="1:4" ht="22.5" customHeight="1" x14ac:dyDescent="0.25">
      <c r="A27" s="1">
        <v>27</v>
      </c>
      <c r="B27" s="2" t="s">
        <v>347</v>
      </c>
      <c r="C27" s="2" t="s">
        <v>476</v>
      </c>
      <c r="D27" s="2" t="s">
        <v>486</v>
      </c>
    </row>
    <row r="28" spans="1:4" ht="22.5" customHeight="1" x14ac:dyDescent="0.25">
      <c r="A28" s="1">
        <v>28</v>
      </c>
      <c r="B28" s="2" t="s">
        <v>347</v>
      </c>
      <c r="C28" s="2" t="s">
        <v>487</v>
      </c>
      <c r="D28" s="2" t="s">
        <v>488</v>
      </c>
    </row>
    <row r="29" spans="1:4" ht="22.5" customHeight="1" x14ac:dyDescent="0.25">
      <c r="A29" s="1">
        <v>29</v>
      </c>
      <c r="B29" s="2" t="s">
        <v>347</v>
      </c>
      <c r="C29" s="2" t="s">
        <v>487</v>
      </c>
      <c r="D29" s="2" t="s">
        <v>489</v>
      </c>
    </row>
    <row r="30" spans="1:4" ht="22.5" customHeight="1" x14ac:dyDescent="0.25">
      <c r="A30" s="1">
        <v>30</v>
      </c>
      <c r="B30" s="2" t="s">
        <v>347</v>
      </c>
      <c r="C30" s="2" t="s">
        <v>487</v>
      </c>
      <c r="D30" s="2" t="s">
        <v>490</v>
      </c>
    </row>
    <row r="31" spans="1:4" ht="22.5" customHeight="1" x14ac:dyDescent="0.25">
      <c r="A31" s="1">
        <v>31</v>
      </c>
      <c r="B31" s="2" t="s">
        <v>347</v>
      </c>
      <c r="C31" s="2" t="s">
        <v>487</v>
      </c>
      <c r="D31" s="2" t="s">
        <v>491</v>
      </c>
    </row>
    <row r="32" spans="1:4" ht="22.5" customHeight="1" x14ac:dyDescent="0.25">
      <c r="A32" s="1">
        <v>32</v>
      </c>
      <c r="B32" s="2" t="s">
        <v>347</v>
      </c>
      <c r="C32" s="2" t="s">
        <v>487</v>
      </c>
      <c r="D32" s="2" t="s">
        <v>492</v>
      </c>
    </row>
    <row r="33" spans="1:4" ht="22.5" customHeight="1" x14ac:dyDescent="0.25">
      <c r="A33" s="1">
        <v>33</v>
      </c>
      <c r="B33" s="2" t="s">
        <v>347</v>
      </c>
      <c r="C33" s="2" t="s">
        <v>487</v>
      </c>
      <c r="D33" s="2" t="s">
        <v>493</v>
      </c>
    </row>
    <row r="34" spans="1:4" ht="22.5" customHeight="1" x14ac:dyDescent="0.25">
      <c r="A34" s="1">
        <v>34</v>
      </c>
      <c r="B34" s="2" t="s">
        <v>347</v>
      </c>
      <c r="C34" s="2" t="s">
        <v>487</v>
      </c>
      <c r="D34" s="2" t="s">
        <v>494</v>
      </c>
    </row>
    <row r="35" spans="1:4" ht="22.5" customHeight="1" x14ac:dyDescent="0.25">
      <c r="A35" s="1">
        <v>35</v>
      </c>
      <c r="B35" s="2" t="s">
        <v>347</v>
      </c>
      <c r="C35" s="2" t="s">
        <v>487</v>
      </c>
      <c r="D35" s="2" t="s">
        <v>495</v>
      </c>
    </row>
    <row r="36" spans="1:4" ht="22.5" customHeight="1" x14ac:dyDescent="0.25">
      <c r="A36" s="1">
        <v>36</v>
      </c>
      <c r="B36" s="2" t="s">
        <v>347</v>
      </c>
      <c r="C36" s="2" t="s">
        <v>487</v>
      </c>
      <c r="D36" s="2" t="s">
        <v>496</v>
      </c>
    </row>
    <row r="37" spans="1:4" ht="22.5" customHeight="1" x14ac:dyDescent="0.25">
      <c r="A37" s="1">
        <v>37</v>
      </c>
      <c r="B37" s="2" t="s">
        <v>347</v>
      </c>
      <c r="C37" s="2" t="s">
        <v>487</v>
      </c>
      <c r="D37" s="2" t="s">
        <v>497</v>
      </c>
    </row>
    <row r="38" spans="1:4" ht="22.5" customHeight="1" x14ac:dyDescent="0.25">
      <c r="A38" s="1">
        <v>38</v>
      </c>
      <c r="B38" s="2" t="s">
        <v>347</v>
      </c>
      <c r="C38" s="2" t="s">
        <v>487</v>
      </c>
      <c r="D38" s="2" t="s">
        <v>498</v>
      </c>
    </row>
    <row r="39" spans="1:4" ht="22.5" customHeight="1" x14ac:dyDescent="0.25">
      <c r="A39" s="1">
        <v>39</v>
      </c>
      <c r="B39" s="2" t="s">
        <v>347</v>
      </c>
      <c r="C39" s="2" t="s">
        <v>487</v>
      </c>
      <c r="D39" s="2" t="s">
        <v>499</v>
      </c>
    </row>
    <row r="40" spans="1:4" ht="22.5" customHeight="1" x14ac:dyDescent="0.25">
      <c r="A40" s="1">
        <v>40</v>
      </c>
      <c r="B40" s="2" t="s">
        <v>347</v>
      </c>
      <c r="C40" s="2" t="s">
        <v>487</v>
      </c>
      <c r="D40" s="2" t="s">
        <v>500</v>
      </c>
    </row>
    <row r="41" spans="1:4" ht="22.5" customHeight="1" x14ac:dyDescent="0.25">
      <c r="A41" s="1">
        <v>41</v>
      </c>
      <c r="B41" s="2" t="s">
        <v>347</v>
      </c>
      <c r="C41" s="2" t="s">
        <v>487</v>
      </c>
      <c r="D41" s="2" t="s">
        <v>501</v>
      </c>
    </row>
    <row r="42" spans="1:4" ht="22.5" customHeight="1" x14ac:dyDescent="0.25">
      <c r="A42" s="1">
        <v>42</v>
      </c>
      <c r="B42" s="2" t="s">
        <v>347</v>
      </c>
      <c r="C42" s="2" t="s">
        <v>487</v>
      </c>
      <c r="D42" s="2" t="s">
        <v>502</v>
      </c>
    </row>
    <row r="43" spans="1:4" ht="22.5" customHeight="1" x14ac:dyDescent="0.25">
      <c r="A43" s="1">
        <v>43</v>
      </c>
      <c r="B43" s="2" t="s">
        <v>347</v>
      </c>
      <c r="C43" s="2" t="s">
        <v>487</v>
      </c>
      <c r="D43" s="2" t="s">
        <v>503</v>
      </c>
    </row>
    <row r="44" spans="1:4" ht="22.5" customHeight="1" x14ac:dyDescent="0.25">
      <c r="A44" s="1">
        <v>44</v>
      </c>
      <c r="B44" s="2" t="s">
        <v>347</v>
      </c>
      <c r="C44" s="2" t="s">
        <v>504</v>
      </c>
      <c r="D44" s="2" t="s">
        <v>505</v>
      </c>
    </row>
    <row r="45" spans="1:4" ht="22.5" customHeight="1" x14ac:dyDescent="0.25">
      <c r="A45" s="1">
        <v>45</v>
      </c>
      <c r="B45" s="2" t="s">
        <v>347</v>
      </c>
      <c r="C45" s="2" t="s">
        <v>504</v>
      </c>
      <c r="D45" s="2" t="s">
        <v>506</v>
      </c>
    </row>
    <row r="46" spans="1:4" ht="22.5" customHeight="1" x14ac:dyDescent="0.25">
      <c r="A46" s="1">
        <v>46</v>
      </c>
      <c r="B46" s="2" t="s">
        <v>347</v>
      </c>
      <c r="C46" s="2" t="s">
        <v>504</v>
      </c>
      <c r="D46" s="2" t="s">
        <v>507</v>
      </c>
    </row>
    <row r="47" spans="1:4" ht="22.5" customHeight="1" x14ac:dyDescent="0.25">
      <c r="A47" s="1">
        <v>47</v>
      </c>
      <c r="B47" s="2" t="s">
        <v>347</v>
      </c>
      <c r="C47" s="2" t="s">
        <v>504</v>
      </c>
      <c r="D47" s="2" t="s">
        <v>508</v>
      </c>
    </row>
    <row r="48" spans="1:4" ht="22.5" customHeight="1" x14ac:dyDescent="0.25">
      <c r="A48" s="1">
        <v>48</v>
      </c>
      <c r="B48" s="2" t="s">
        <v>347</v>
      </c>
      <c r="C48" s="2" t="s">
        <v>504</v>
      </c>
      <c r="D48" s="2" t="s">
        <v>509</v>
      </c>
    </row>
    <row r="49" spans="1:4" ht="22.5" customHeight="1" x14ac:dyDescent="0.25">
      <c r="A49" s="1">
        <v>49</v>
      </c>
      <c r="B49" s="2" t="s">
        <v>347</v>
      </c>
      <c r="C49" s="2" t="s">
        <v>504</v>
      </c>
      <c r="D49" s="2" t="s">
        <v>510</v>
      </c>
    </row>
    <row r="50" spans="1:4" ht="22.5" customHeight="1" x14ac:dyDescent="0.25">
      <c r="A50" s="1">
        <v>50</v>
      </c>
      <c r="B50" s="2" t="s">
        <v>347</v>
      </c>
      <c r="C50" s="2" t="s">
        <v>504</v>
      </c>
      <c r="D50" s="2" t="s">
        <v>511</v>
      </c>
    </row>
    <row r="51" spans="1:4" ht="22.5" customHeight="1" x14ac:dyDescent="0.25">
      <c r="A51" s="1">
        <v>51</v>
      </c>
      <c r="B51" s="2" t="s">
        <v>347</v>
      </c>
      <c r="C51" s="2" t="s">
        <v>504</v>
      </c>
      <c r="D51" s="2" t="s">
        <v>512</v>
      </c>
    </row>
    <row r="52" spans="1:4" ht="22.5" customHeight="1" x14ac:dyDescent="0.25">
      <c r="A52" s="1">
        <v>52</v>
      </c>
      <c r="B52" s="2" t="s">
        <v>347</v>
      </c>
      <c r="C52" s="2" t="s">
        <v>504</v>
      </c>
      <c r="D52" s="2" t="s">
        <v>513</v>
      </c>
    </row>
    <row r="53" spans="1:4" ht="22.5" customHeight="1" x14ac:dyDescent="0.25">
      <c r="A53" s="1">
        <v>53</v>
      </c>
      <c r="B53" s="2" t="s">
        <v>347</v>
      </c>
      <c r="C53" s="2" t="s">
        <v>504</v>
      </c>
      <c r="D53" s="2" t="s">
        <v>514</v>
      </c>
    </row>
    <row r="54" spans="1:4" ht="22.5" customHeight="1" x14ac:dyDescent="0.25">
      <c r="A54" s="1">
        <v>54</v>
      </c>
      <c r="B54" s="2" t="s">
        <v>347</v>
      </c>
      <c r="C54" s="2" t="s">
        <v>515</v>
      </c>
      <c r="D54" s="2" t="s">
        <v>516</v>
      </c>
    </row>
    <row r="55" spans="1:4" ht="22.5" customHeight="1" x14ac:dyDescent="0.25">
      <c r="A55" s="1">
        <v>55</v>
      </c>
      <c r="B55" s="2" t="s">
        <v>347</v>
      </c>
      <c r="C55" s="2" t="s">
        <v>515</v>
      </c>
      <c r="D55" s="2" t="s">
        <v>517</v>
      </c>
    </row>
    <row r="56" spans="1:4" ht="22.5" customHeight="1" x14ac:dyDescent="0.25">
      <c r="A56" s="1">
        <v>56</v>
      </c>
      <c r="B56" s="2" t="s">
        <v>347</v>
      </c>
      <c r="C56" s="2" t="s">
        <v>515</v>
      </c>
      <c r="D56" s="2" t="s">
        <v>518</v>
      </c>
    </row>
    <row r="57" spans="1:4" ht="22.5" customHeight="1" x14ac:dyDescent="0.25">
      <c r="A57" s="1">
        <v>57</v>
      </c>
      <c r="B57" s="2" t="s">
        <v>347</v>
      </c>
      <c r="C57" s="2" t="s">
        <v>515</v>
      </c>
      <c r="D57" s="2" t="s">
        <v>519</v>
      </c>
    </row>
    <row r="58" spans="1:4" ht="22.5" customHeight="1" x14ac:dyDescent="0.25">
      <c r="A58" s="1">
        <v>58</v>
      </c>
      <c r="B58" s="2" t="s">
        <v>347</v>
      </c>
      <c r="C58" s="2" t="s">
        <v>515</v>
      </c>
      <c r="D58" s="2" t="s">
        <v>520</v>
      </c>
    </row>
    <row r="59" spans="1:4" ht="22.5" customHeight="1" x14ac:dyDescent="0.25">
      <c r="A59" s="1">
        <v>59</v>
      </c>
      <c r="B59" s="2" t="s">
        <v>347</v>
      </c>
      <c r="C59" s="2" t="s">
        <v>515</v>
      </c>
      <c r="D59" s="2" t="s">
        <v>521</v>
      </c>
    </row>
    <row r="60" spans="1:4" ht="22.5" customHeight="1" x14ac:dyDescent="0.25">
      <c r="A60" s="1">
        <v>60</v>
      </c>
      <c r="B60" s="2" t="s">
        <v>347</v>
      </c>
      <c r="C60" s="2" t="s">
        <v>522</v>
      </c>
      <c r="D60" s="2" t="s">
        <v>522</v>
      </c>
    </row>
    <row r="61" spans="1:4" ht="22.5" customHeight="1" x14ac:dyDescent="0.25">
      <c r="A61" s="1">
        <v>61</v>
      </c>
      <c r="B61" s="2" t="s">
        <v>347</v>
      </c>
      <c r="C61" s="2" t="s">
        <v>522</v>
      </c>
      <c r="D61" s="2" t="s">
        <v>523</v>
      </c>
    </row>
    <row r="62" spans="1:4" ht="22.5" customHeight="1" x14ac:dyDescent="0.25">
      <c r="A62" s="1">
        <v>62</v>
      </c>
      <c r="B62" s="2" t="s">
        <v>347</v>
      </c>
      <c r="C62" s="2" t="s">
        <v>522</v>
      </c>
      <c r="D62" s="2" t="s">
        <v>524</v>
      </c>
    </row>
    <row r="63" spans="1:4" ht="22.5" customHeight="1" x14ac:dyDescent="0.25">
      <c r="A63" s="1">
        <v>63</v>
      </c>
      <c r="B63" s="2" t="s">
        <v>347</v>
      </c>
      <c r="C63" s="2" t="s">
        <v>522</v>
      </c>
      <c r="D63" s="2" t="s">
        <v>525</v>
      </c>
    </row>
    <row r="64" spans="1:4" ht="22.5" customHeight="1" x14ac:dyDescent="0.25">
      <c r="A64" s="1">
        <v>64</v>
      </c>
      <c r="B64" s="2" t="s">
        <v>347</v>
      </c>
      <c r="C64" s="2" t="s">
        <v>526</v>
      </c>
      <c r="D64" s="2" t="s">
        <v>527</v>
      </c>
    </row>
    <row r="65" spans="1:4" ht="22.5" customHeight="1" x14ac:dyDescent="0.25">
      <c r="A65" s="1">
        <v>65</v>
      </c>
      <c r="B65" s="2" t="s">
        <v>347</v>
      </c>
      <c r="C65" s="2" t="s">
        <v>526</v>
      </c>
      <c r="D65" s="2" t="s">
        <v>528</v>
      </c>
    </row>
    <row r="66" spans="1:4" ht="22.5" customHeight="1" x14ac:dyDescent="0.25">
      <c r="A66" s="1">
        <v>66</v>
      </c>
      <c r="B66" s="2" t="s">
        <v>347</v>
      </c>
      <c r="C66" s="2" t="s">
        <v>526</v>
      </c>
      <c r="D66" s="2" t="s">
        <v>529</v>
      </c>
    </row>
    <row r="67" spans="1:4" ht="22.5" customHeight="1" x14ac:dyDescent="0.25">
      <c r="A67" s="1">
        <v>67</v>
      </c>
      <c r="B67" s="2" t="s">
        <v>347</v>
      </c>
      <c r="C67" s="2" t="s">
        <v>526</v>
      </c>
      <c r="D67" s="2" t="s">
        <v>530</v>
      </c>
    </row>
    <row r="68" spans="1:4" ht="22.5" customHeight="1" x14ac:dyDescent="0.25">
      <c r="A68" s="1">
        <v>68</v>
      </c>
      <c r="B68" s="2" t="s">
        <v>347</v>
      </c>
      <c r="C68" s="2" t="s">
        <v>526</v>
      </c>
      <c r="D68" s="2" t="s">
        <v>531</v>
      </c>
    </row>
    <row r="69" spans="1:4" ht="22.5" customHeight="1" x14ac:dyDescent="0.25">
      <c r="A69" s="1">
        <v>69</v>
      </c>
      <c r="B69" s="2" t="s">
        <v>347</v>
      </c>
      <c r="C69" s="2" t="s">
        <v>532</v>
      </c>
      <c r="D69" s="2" t="s">
        <v>533</v>
      </c>
    </row>
    <row r="70" spans="1:4" ht="22.5" customHeight="1" x14ac:dyDescent="0.25">
      <c r="A70" s="1">
        <v>70</v>
      </c>
      <c r="B70" s="2" t="s">
        <v>347</v>
      </c>
      <c r="C70" s="2" t="s">
        <v>532</v>
      </c>
      <c r="D70" s="2" t="s">
        <v>534</v>
      </c>
    </row>
    <row r="71" spans="1:4" ht="22.5" customHeight="1" x14ac:dyDescent="0.25">
      <c r="A71" s="1">
        <v>71</v>
      </c>
      <c r="B71" s="2" t="s">
        <v>347</v>
      </c>
      <c r="C71" s="2" t="s">
        <v>532</v>
      </c>
      <c r="D71" s="2" t="s">
        <v>535</v>
      </c>
    </row>
    <row r="72" spans="1:4" ht="22.5" customHeight="1" x14ac:dyDescent="0.25">
      <c r="A72" s="1">
        <v>72</v>
      </c>
      <c r="B72" s="2" t="s">
        <v>347</v>
      </c>
      <c r="C72" s="2" t="s">
        <v>532</v>
      </c>
      <c r="D72" s="2" t="s">
        <v>536</v>
      </c>
    </row>
    <row r="73" spans="1:4" ht="22.5" customHeight="1" x14ac:dyDescent="0.25">
      <c r="A73" s="1">
        <v>73</v>
      </c>
      <c r="B73" s="2" t="s">
        <v>347</v>
      </c>
      <c r="C73" s="2" t="s">
        <v>532</v>
      </c>
      <c r="D73" s="2" t="s">
        <v>516</v>
      </c>
    </row>
    <row r="74" spans="1:4" ht="22.5" customHeight="1" x14ac:dyDescent="0.25">
      <c r="A74" s="1">
        <v>74</v>
      </c>
      <c r="B74" s="2" t="s">
        <v>347</v>
      </c>
      <c r="C74" s="2" t="s">
        <v>532</v>
      </c>
      <c r="D74" s="2" t="s">
        <v>537</v>
      </c>
    </row>
    <row r="75" spans="1:4" ht="22.5" customHeight="1" x14ac:dyDescent="0.25">
      <c r="A75" s="1">
        <v>75</v>
      </c>
      <c r="B75" s="2" t="s">
        <v>347</v>
      </c>
      <c r="C75" s="2" t="s">
        <v>532</v>
      </c>
      <c r="D75" s="2" t="s">
        <v>538</v>
      </c>
    </row>
    <row r="76" spans="1:4" ht="22.5" customHeight="1" x14ac:dyDescent="0.25">
      <c r="A76" s="1">
        <v>76</v>
      </c>
      <c r="B76" s="2" t="s">
        <v>347</v>
      </c>
      <c r="C76" s="2" t="s">
        <v>532</v>
      </c>
      <c r="D76" s="2" t="s">
        <v>539</v>
      </c>
    </row>
    <row r="77" spans="1:4" ht="22.5" customHeight="1" x14ac:dyDescent="0.25">
      <c r="A77" s="1">
        <v>77</v>
      </c>
      <c r="B77" s="2" t="s">
        <v>347</v>
      </c>
      <c r="C77" s="2" t="s">
        <v>532</v>
      </c>
      <c r="D77" s="2" t="s">
        <v>540</v>
      </c>
    </row>
    <row r="78" spans="1:4" ht="22.5" customHeight="1" x14ac:dyDescent="0.25">
      <c r="A78" s="1">
        <v>78</v>
      </c>
      <c r="B78" s="2" t="s">
        <v>347</v>
      </c>
      <c r="C78" s="2" t="s">
        <v>532</v>
      </c>
      <c r="D78" s="2" t="s">
        <v>541</v>
      </c>
    </row>
    <row r="79" spans="1:4" ht="22.5" customHeight="1" x14ac:dyDescent="0.25">
      <c r="A79" s="1">
        <v>79</v>
      </c>
      <c r="B79" s="2" t="s">
        <v>347</v>
      </c>
      <c r="C79" s="2" t="s">
        <v>532</v>
      </c>
      <c r="D79" s="2" t="s">
        <v>542</v>
      </c>
    </row>
    <row r="80" spans="1:4" ht="22.5" customHeight="1" x14ac:dyDescent="0.25">
      <c r="A80" s="1">
        <v>80</v>
      </c>
      <c r="B80" s="2" t="s">
        <v>347</v>
      </c>
      <c r="C80" s="2" t="s">
        <v>532</v>
      </c>
      <c r="D80" s="2" t="s">
        <v>543</v>
      </c>
    </row>
    <row r="81" spans="1:4" ht="22.5" customHeight="1" x14ac:dyDescent="0.25">
      <c r="A81" s="1">
        <v>81</v>
      </c>
      <c r="B81" s="2" t="s">
        <v>347</v>
      </c>
      <c r="C81" s="2" t="s">
        <v>532</v>
      </c>
      <c r="D81" s="2" t="s">
        <v>544</v>
      </c>
    </row>
    <row r="82" spans="1:4" ht="22.5" customHeight="1" x14ac:dyDescent="0.25">
      <c r="A82" s="1">
        <v>82</v>
      </c>
      <c r="B82" s="2" t="s">
        <v>347</v>
      </c>
      <c r="C82" s="2" t="s">
        <v>532</v>
      </c>
      <c r="D82" s="2" t="s">
        <v>545</v>
      </c>
    </row>
    <row r="83" spans="1:4" ht="22.5" customHeight="1" x14ac:dyDescent="0.25">
      <c r="A83" s="1">
        <v>83</v>
      </c>
      <c r="B83" s="2" t="s">
        <v>347</v>
      </c>
      <c r="C83" s="2" t="s">
        <v>532</v>
      </c>
      <c r="D83" s="2" t="s">
        <v>546</v>
      </c>
    </row>
    <row r="84" spans="1:4" ht="22.5" customHeight="1" x14ac:dyDescent="0.25">
      <c r="A84" s="1">
        <v>84</v>
      </c>
      <c r="B84" s="2" t="s">
        <v>347</v>
      </c>
      <c r="C84" s="2" t="s">
        <v>532</v>
      </c>
      <c r="D84" s="2" t="s">
        <v>547</v>
      </c>
    </row>
    <row r="85" spans="1:4" ht="22.5" customHeight="1" x14ac:dyDescent="0.25">
      <c r="A85" s="1">
        <v>85</v>
      </c>
      <c r="B85" s="2" t="s">
        <v>347</v>
      </c>
      <c r="C85" s="2" t="s">
        <v>532</v>
      </c>
      <c r="D85" s="2" t="s">
        <v>548</v>
      </c>
    </row>
    <row r="86" spans="1:4" ht="22.5" customHeight="1" x14ac:dyDescent="0.25">
      <c r="A86" s="1">
        <v>86</v>
      </c>
      <c r="B86" s="2" t="s">
        <v>347</v>
      </c>
      <c r="C86" s="2" t="s">
        <v>532</v>
      </c>
      <c r="D86" s="2" t="s">
        <v>549</v>
      </c>
    </row>
    <row r="87" spans="1:4" ht="22.5" customHeight="1" x14ac:dyDescent="0.25">
      <c r="A87" s="1">
        <v>87</v>
      </c>
      <c r="B87" s="2" t="s">
        <v>347</v>
      </c>
      <c r="C87" s="2" t="s">
        <v>532</v>
      </c>
      <c r="D87" s="2" t="s">
        <v>550</v>
      </c>
    </row>
    <row r="88" spans="1:4" ht="22.5" customHeight="1" x14ac:dyDescent="0.25">
      <c r="A88" s="1">
        <v>88</v>
      </c>
      <c r="B88" s="2" t="s">
        <v>347</v>
      </c>
      <c r="C88" s="2" t="s">
        <v>532</v>
      </c>
      <c r="D88" s="2" t="s">
        <v>551</v>
      </c>
    </row>
    <row r="89" spans="1:4" ht="22.5" customHeight="1" x14ac:dyDescent="0.25">
      <c r="A89" s="1">
        <v>89</v>
      </c>
      <c r="B89" s="2" t="s">
        <v>347</v>
      </c>
      <c r="C89" s="2" t="s">
        <v>532</v>
      </c>
      <c r="D89" s="2" t="s">
        <v>552</v>
      </c>
    </row>
    <row r="90" spans="1:4" ht="22.5" customHeight="1" x14ac:dyDescent="0.25">
      <c r="A90" s="1">
        <v>90</v>
      </c>
      <c r="B90" s="2" t="s">
        <v>347</v>
      </c>
      <c r="C90" s="2" t="s">
        <v>553</v>
      </c>
      <c r="D90" s="2" t="s">
        <v>554</v>
      </c>
    </row>
    <row r="91" spans="1:4" ht="22.5" customHeight="1" x14ac:dyDescent="0.25">
      <c r="A91" s="1">
        <v>91</v>
      </c>
      <c r="B91" s="2" t="s">
        <v>347</v>
      </c>
      <c r="C91" s="2" t="s">
        <v>553</v>
      </c>
      <c r="D91" s="2" t="s">
        <v>555</v>
      </c>
    </row>
    <row r="92" spans="1:4" ht="22.5" customHeight="1" x14ac:dyDescent="0.25">
      <c r="A92" s="1">
        <v>92</v>
      </c>
      <c r="B92" s="2" t="s">
        <v>347</v>
      </c>
      <c r="C92" s="2" t="s">
        <v>553</v>
      </c>
      <c r="D92" s="2" t="s">
        <v>556</v>
      </c>
    </row>
    <row r="93" spans="1:4" ht="22.5" customHeight="1" x14ac:dyDescent="0.25">
      <c r="A93" s="1">
        <v>93</v>
      </c>
      <c r="B93" s="2" t="s">
        <v>347</v>
      </c>
      <c r="C93" s="2" t="s">
        <v>553</v>
      </c>
      <c r="D93" s="2" t="s">
        <v>557</v>
      </c>
    </row>
    <row r="94" spans="1:4" ht="22.5" customHeight="1" x14ac:dyDescent="0.25">
      <c r="A94" s="1">
        <v>94</v>
      </c>
      <c r="B94" s="2" t="s">
        <v>347</v>
      </c>
      <c r="C94" s="2" t="s">
        <v>558</v>
      </c>
      <c r="D94" s="2" t="s">
        <v>559</v>
      </c>
    </row>
    <row r="95" spans="1:4" ht="22.5" customHeight="1" x14ac:dyDescent="0.25">
      <c r="A95" s="1">
        <v>95</v>
      </c>
      <c r="B95" s="2" t="s">
        <v>347</v>
      </c>
      <c r="C95" s="2" t="s">
        <v>558</v>
      </c>
      <c r="D95" s="2" t="s">
        <v>560</v>
      </c>
    </row>
    <row r="96" spans="1:4" ht="22.5" customHeight="1" x14ac:dyDescent="0.25">
      <c r="A96" s="1">
        <v>96</v>
      </c>
      <c r="B96" s="2" t="s">
        <v>347</v>
      </c>
      <c r="C96" s="2" t="s">
        <v>558</v>
      </c>
      <c r="D96" s="2" t="s">
        <v>561</v>
      </c>
    </row>
    <row r="97" spans="1:4" ht="22.5" customHeight="1" x14ac:dyDescent="0.25">
      <c r="A97" s="1">
        <v>97</v>
      </c>
      <c r="B97" s="2" t="s">
        <v>347</v>
      </c>
      <c r="C97" s="2" t="s">
        <v>558</v>
      </c>
      <c r="D97" s="2" t="s">
        <v>562</v>
      </c>
    </row>
    <row r="98" spans="1:4" ht="22.5" customHeight="1" x14ac:dyDescent="0.25">
      <c r="A98" s="1">
        <v>98</v>
      </c>
      <c r="B98" s="2" t="s">
        <v>347</v>
      </c>
      <c r="C98" s="2" t="s">
        <v>558</v>
      </c>
      <c r="D98" s="2" t="s">
        <v>563</v>
      </c>
    </row>
    <row r="99" spans="1:4" ht="22.5" customHeight="1" x14ac:dyDescent="0.25">
      <c r="A99" s="1">
        <v>99</v>
      </c>
      <c r="B99" s="2" t="s">
        <v>347</v>
      </c>
      <c r="C99" s="2" t="s">
        <v>558</v>
      </c>
      <c r="D99" s="2" t="s">
        <v>564</v>
      </c>
    </row>
    <row r="100" spans="1:4" ht="22.5" customHeight="1" x14ac:dyDescent="0.25">
      <c r="A100" s="1">
        <v>100</v>
      </c>
      <c r="B100" s="2" t="s">
        <v>347</v>
      </c>
      <c r="C100" s="2" t="s">
        <v>565</v>
      </c>
      <c r="D100" s="2" t="s">
        <v>566</v>
      </c>
    </row>
    <row r="101" spans="1:4" ht="22.5" customHeight="1" x14ac:dyDescent="0.25">
      <c r="A101" s="1">
        <v>101</v>
      </c>
      <c r="B101" s="2" t="s">
        <v>347</v>
      </c>
      <c r="C101" s="2" t="s">
        <v>565</v>
      </c>
      <c r="D101" s="2" t="s">
        <v>567</v>
      </c>
    </row>
    <row r="102" spans="1:4" ht="22.5" customHeight="1" x14ac:dyDescent="0.25">
      <c r="A102" s="1">
        <v>102</v>
      </c>
      <c r="B102" s="2" t="s">
        <v>347</v>
      </c>
      <c r="C102" s="2" t="s">
        <v>565</v>
      </c>
      <c r="D102" s="2" t="s">
        <v>565</v>
      </c>
    </row>
    <row r="103" spans="1:4" ht="22.5" customHeight="1" x14ac:dyDescent="0.25">
      <c r="A103" s="1">
        <v>103</v>
      </c>
      <c r="B103" s="2" t="s">
        <v>347</v>
      </c>
      <c r="C103" s="2" t="s">
        <v>565</v>
      </c>
      <c r="D103" s="2" t="s">
        <v>568</v>
      </c>
    </row>
    <row r="104" spans="1:4" ht="22.5" customHeight="1" x14ac:dyDescent="0.25">
      <c r="A104" s="1">
        <v>104</v>
      </c>
      <c r="B104" s="2" t="s">
        <v>347</v>
      </c>
      <c r="C104" s="2" t="s">
        <v>569</v>
      </c>
      <c r="D104" s="2" t="s">
        <v>570</v>
      </c>
    </row>
    <row r="105" spans="1:4" ht="22.5" customHeight="1" x14ac:dyDescent="0.25">
      <c r="A105" s="1">
        <v>105</v>
      </c>
      <c r="B105" s="2" t="s">
        <v>347</v>
      </c>
      <c r="C105" s="2" t="s">
        <v>569</v>
      </c>
      <c r="D105" s="2" t="s">
        <v>571</v>
      </c>
    </row>
    <row r="106" spans="1:4" ht="22.5" customHeight="1" x14ac:dyDescent="0.25">
      <c r="A106" s="1">
        <v>106</v>
      </c>
      <c r="B106" s="2" t="s">
        <v>347</v>
      </c>
      <c r="C106" s="2" t="s">
        <v>569</v>
      </c>
      <c r="D106" s="2" t="s">
        <v>572</v>
      </c>
    </row>
    <row r="107" spans="1:4" ht="22.5" customHeight="1" x14ac:dyDescent="0.25">
      <c r="A107" s="1">
        <v>107</v>
      </c>
      <c r="B107" s="2" t="s">
        <v>347</v>
      </c>
      <c r="C107" s="2" t="s">
        <v>569</v>
      </c>
      <c r="D107" s="2" t="s">
        <v>573</v>
      </c>
    </row>
    <row r="108" spans="1:4" ht="22.5" customHeight="1" x14ac:dyDescent="0.25">
      <c r="A108" s="1">
        <v>108</v>
      </c>
      <c r="B108" s="2" t="s">
        <v>347</v>
      </c>
      <c r="C108" s="2" t="s">
        <v>569</v>
      </c>
      <c r="D108" s="2" t="s">
        <v>574</v>
      </c>
    </row>
    <row r="109" spans="1:4" ht="22.5" customHeight="1" x14ac:dyDescent="0.25">
      <c r="A109" s="1">
        <v>109</v>
      </c>
      <c r="B109" s="2" t="s">
        <v>347</v>
      </c>
      <c r="C109" s="2" t="s">
        <v>569</v>
      </c>
      <c r="D109" s="2" t="s">
        <v>575</v>
      </c>
    </row>
    <row r="110" spans="1:4" ht="22.5" customHeight="1" x14ac:dyDescent="0.25">
      <c r="A110" s="1">
        <v>110</v>
      </c>
      <c r="B110" s="2" t="s">
        <v>347</v>
      </c>
      <c r="C110" s="2" t="s">
        <v>569</v>
      </c>
      <c r="D110" s="2" t="s">
        <v>576</v>
      </c>
    </row>
    <row r="111" spans="1:4" ht="22.5" customHeight="1" x14ac:dyDescent="0.25">
      <c r="A111" s="1">
        <v>111</v>
      </c>
      <c r="B111" s="2" t="s">
        <v>347</v>
      </c>
      <c r="C111" s="2" t="s">
        <v>569</v>
      </c>
      <c r="D111" s="2" t="s">
        <v>577</v>
      </c>
    </row>
    <row r="112" spans="1:4" ht="22.5" customHeight="1" x14ac:dyDescent="0.25">
      <c r="A112" s="1">
        <v>112</v>
      </c>
      <c r="B112" s="2" t="s">
        <v>347</v>
      </c>
      <c r="C112" s="2" t="s">
        <v>569</v>
      </c>
      <c r="D112" s="2" t="s">
        <v>578</v>
      </c>
    </row>
    <row r="113" spans="1:4" ht="22.5" customHeight="1" x14ac:dyDescent="0.25">
      <c r="A113" s="1">
        <v>113</v>
      </c>
      <c r="B113" s="2" t="s">
        <v>347</v>
      </c>
      <c r="C113" s="2" t="s">
        <v>569</v>
      </c>
      <c r="D113" s="2" t="s">
        <v>579</v>
      </c>
    </row>
    <row r="114" spans="1:4" ht="22.5" customHeight="1" x14ac:dyDescent="0.25">
      <c r="A114" s="1">
        <v>114</v>
      </c>
      <c r="B114" s="2" t="s">
        <v>347</v>
      </c>
      <c r="C114" s="2" t="s">
        <v>569</v>
      </c>
      <c r="D114" s="2" t="s">
        <v>580</v>
      </c>
    </row>
    <row r="115" spans="1:4" ht="22.5" customHeight="1" x14ac:dyDescent="0.25">
      <c r="A115" s="1">
        <v>115</v>
      </c>
      <c r="B115" s="2" t="s">
        <v>347</v>
      </c>
      <c r="C115" s="2" t="s">
        <v>569</v>
      </c>
      <c r="D115" s="2" t="s">
        <v>581</v>
      </c>
    </row>
    <row r="116" spans="1:4" ht="22.5" customHeight="1" x14ac:dyDescent="0.25">
      <c r="A116" s="1">
        <v>116</v>
      </c>
      <c r="B116" s="2" t="s">
        <v>347</v>
      </c>
      <c r="C116" s="2" t="s">
        <v>582</v>
      </c>
      <c r="D116" s="2" t="s">
        <v>583</v>
      </c>
    </row>
    <row r="117" spans="1:4" ht="22.5" customHeight="1" x14ac:dyDescent="0.25">
      <c r="A117" s="1">
        <v>117</v>
      </c>
      <c r="B117" s="2" t="s">
        <v>347</v>
      </c>
      <c r="C117" s="2" t="s">
        <v>582</v>
      </c>
      <c r="D117" s="2" t="s">
        <v>584</v>
      </c>
    </row>
    <row r="118" spans="1:4" ht="22.5" customHeight="1" x14ac:dyDescent="0.25">
      <c r="A118" s="1">
        <v>118</v>
      </c>
      <c r="B118" s="2" t="s">
        <v>347</v>
      </c>
      <c r="C118" s="2" t="s">
        <v>582</v>
      </c>
      <c r="D118" s="2" t="s">
        <v>585</v>
      </c>
    </row>
    <row r="119" spans="1:4" ht="22.5" customHeight="1" x14ac:dyDescent="0.25">
      <c r="A119" s="1">
        <v>119</v>
      </c>
      <c r="B119" s="2" t="s">
        <v>347</v>
      </c>
      <c r="C119" s="2" t="s">
        <v>582</v>
      </c>
      <c r="D119" s="2" t="s">
        <v>586</v>
      </c>
    </row>
    <row r="120" spans="1:4" ht="22.5" customHeight="1" x14ac:dyDescent="0.25">
      <c r="A120" s="1">
        <v>120</v>
      </c>
      <c r="B120" s="2" t="s">
        <v>347</v>
      </c>
      <c r="C120" s="2" t="s">
        <v>587</v>
      </c>
      <c r="D120" s="2" t="s">
        <v>588</v>
      </c>
    </row>
    <row r="121" spans="1:4" ht="22.5" customHeight="1" x14ac:dyDescent="0.25">
      <c r="A121" s="1">
        <v>121</v>
      </c>
      <c r="B121" s="2" t="s">
        <v>347</v>
      </c>
      <c r="C121" s="2" t="s">
        <v>587</v>
      </c>
      <c r="D121" s="2" t="s">
        <v>589</v>
      </c>
    </row>
    <row r="122" spans="1:4" ht="22.5" customHeight="1" x14ac:dyDescent="0.25">
      <c r="A122" s="1">
        <v>122</v>
      </c>
      <c r="B122" s="2" t="s">
        <v>347</v>
      </c>
      <c r="C122" s="2" t="s">
        <v>587</v>
      </c>
      <c r="D122" s="2" t="s">
        <v>590</v>
      </c>
    </row>
    <row r="123" spans="1:4" ht="22.5" customHeight="1" x14ac:dyDescent="0.25">
      <c r="A123" s="1">
        <v>123</v>
      </c>
      <c r="B123" s="2" t="s">
        <v>347</v>
      </c>
      <c r="C123" s="2" t="s">
        <v>587</v>
      </c>
      <c r="D123" s="2" t="s">
        <v>591</v>
      </c>
    </row>
    <row r="124" spans="1:4" ht="22.5" customHeight="1" x14ac:dyDescent="0.25">
      <c r="A124" s="1">
        <v>124</v>
      </c>
      <c r="B124" s="2" t="s">
        <v>347</v>
      </c>
      <c r="C124" s="2" t="s">
        <v>587</v>
      </c>
      <c r="D124" s="2" t="s">
        <v>592</v>
      </c>
    </row>
    <row r="125" spans="1:4" ht="22.5" customHeight="1" x14ac:dyDescent="0.25">
      <c r="A125" s="1">
        <v>125</v>
      </c>
      <c r="B125" s="2" t="s">
        <v>347</v>
      </c>
      <c r="C125" s="2" t="s">
        <v>593</v>
      </c>
      <c r="D125" s="2" t="s">
        <v>593</v>
      </c>
    </row>
    <row r="126" spans="1:4" ht="22.5" customHeight="1" x14ac:dyDescent="0.25">
      <c r="A126" s="1">
        <v>126</v>
      </c>
      <c r="B126" s="2" t="s">
        <v>347</v>
      </c>
      <c r="C126" s="2" t="s">
        <v>594</v>
      </c>
      <c r="D126" s="2" t="s">
        <v>595</v>
      </c>
    </row>
    <row r="127" spans="1:4" ht="22.5" customHeight="1" x14ac:dyDescent="0.25">
      <c r="A127" s="1">
        <v>127</v>
      </c>
      <c r="B127" s="2" t="s">
        <v>347</v>
      </c>
      <c r="C127" s="2" t="s">
        <v>594</v>
      </c>
      <c r="D127" s="2" t="s">
        <v>596</v>
      </c>
    </row>
    <row r="128" spans="1:4" ht="22.5" customHeight="1" x14ac:dyDescent="0.25">
      <c r="A128" s="1">
        <v>128</v>
      </c>
      <c r="B128" s="2" t="s">
        <v>347</v>
      </c>
      <c r="C128" s="2" t="s">
        <v>594</v>
      </c>
      <c r="D128" s="2" t="s">
        <v>597</v>
      </c>
    </row>
    <row r="129" spans="1:4" ht="22.5" customHeight="1" x14ac:dyDescent="0.25">
      <c r="A129" s="1">
        <v>129</v>
      </c>
      <c r="B129" s="2" t="s">
        <v>347</v>
      </c>
      <c r="C129" s="2" t="s">
        <v>594</v>
      </c>
      <c r="D129" s="2" t="s">
        <v>598</v>
      </c>
    </row>
    <row r="130" spans="1:4" ht="22.5" customHeight="1" x14ac:dyDescent="0.25">
      <c r="A130" s="1">
        <v>130</v>
      </c>
      <c r="B130" s="2" t="s">
        <v>347</v>
      </c>
      <c r="C130" s="2" t="s">
        <v>594</v>
      </c>
      <c r="D130" s="2" t="s">
        <v>599</v>
      </c>
    </row>
    <row r="131" spans="1:4" ht="22.5" customHeight="1" x14ac:dyDescent="0.25">
      <c r="A131" s="1">
        <v>131</v>
      </c>
      <c r="B131" s="2" t="s">
        <v>347</v>
      </c>
      <c r="C131" s="2" t="s">
        <v>594</v>
      </c>
      <c r="D131" s="2" t="s">
        <v>600</v>
      </c>
    </row>
    <row r="132" spans="1:4" ht="22.5" customHeight="1" x14ac:dyDescent="0.25">
      <c r="A132" s="1">
        <v>132</v>
      </c>
      <c r="B132" s="2" t="s">
        <v>347</v>
      </c>
      <c r="C132" s="2" t="s">
        <v>594</v>
      </c>
      <c r="D132" s="2" t="s">
        <v>601</v>
      </c>
    </row>
    <row r="133" spans="1:4" ht="22.5" customHeight="1" x14ac:dyDescent="0.25">
      <c r="A133" s="1">
        <v>133</v>
      </c>
      <c r="B133" s="2" t="s">
        <v>347</v>
      </c>
      <c r="C133" s="2" t="s">
        <v>602</v>
      </c>
      <c r="D133" s="2" t="s">
        <v>603</v>
      </c>
    </row>
    <row r="134" spans="1:4" ht="22.5" customHeight="1" x14ac:dyDescent="0.25">
      <c r="A134" s="1">
        <v>134</v>
      </c>
      <c r="B134" s="2" t="s">
        <v>347</v>
      </c>
      <c r="C134" s="2" t="s">
        <v>602</v>
      </c>
      <c r="D134" s="2" t="s">
        <v>604</v>
      </c>
    </row>
    <row r="135" spans="1:4" ht="22.5" customHeight="1" x14ac:dyDescent="0.25">
      <c r="A135" s="1">
        <v>135</v>
      </c>
      <c r="B135" s="2" t="s">
        <v>347</v>
      </c>
      <c r="C135" s="2" t="s">
        <v>602</v>
      </c>
      <c r="D135" s="2" t="s">
        <v>605</v>
      </c>
    </row>
    <row r="136" spans="1:4" ht="22.5" customHeight="1" x14ac:dyDescent="0.25">
      <c r="A136" s="1">
        <v>136</v>
      </c>
      <c r="B136" s="2" t="s">
        <v>347</v>
      </c>
      <c r="C136" s="2" t="s">
        <v>602</v>
      </c>
      <c r="D136" s="2" t="s">
        <v>606</v>
      </c>
    </row>
    <row r="137" spans="1:4" ht="22.5" customHeight="1" x14ac:dyDescent="0.25">
      <c r="A137" s="1">
        <v>137</v>
      </c>
      <c r="B137" s="2" t="s">
        <v>347</v>
      </c>
      <c r="C137" s="2" t="s">
        <v>602</v>
      </c>
      <c r="D137" s="2" t="s">
        <v>607</v>
      </c>
    </row>
    <row r="138" spans="1:4" ht="22.5" customHeight="1" x14ac:dyDescent="0.25">
      <c r="A138" s="1">
        <v>138</v>
      </c>
      <c r="B138" s="2" t="s">
        <v>347</v>
      </c>
      <c r="C138" s="2" t="s">
        <v>602</v>
      </c>
      <c r="D138" s="2" t="s">
        <v>608</v>
      </c>
    </row>
    <row r="139" spans="1:4" ht="22.5" customHeight="1" x14ac:dyDescent="0.25">
      <c r="A139" s="1">
        <v>139</v>
      </c>
      <c r="B139" s="2" t="s">
        <v>347</v>
      </c>
      <c r="C139" s="2" t="s">
        <v>602</v>
      </c>
      <c r="D139" s="2" t="s">
        <v>609</v>
      </c>
    </row>
    <row r="140" spans="1:4" ht="22.5" customHeight="1" x14ac:dyDescent="0.25">
      <c r="A140" s="1">
        <v>140</v>
      </c>
      <c r="B140" s="2" t="s">
        <v>347</v>
      </c>
      <c r="C140" s="2" t="s">
        <v>602</v>
      </c>
      <c r="D140" s="2" t="s">
        <v>610</v>
      </c>
    </row>
    <row r="141" spans="1:4" ht="22.5" customHeight="1" x14ac:dyDescent="0.25">
      <c r="A141" s="1">
        <v>141</v>
      </c>
      <c r="B141" s="2" t="s">
        <v>347</v>
      </c>
      <c r="C141" s="2" t="s">
        <v>611</v>
      </c>
      <c r="D141" s="2" t="s">
        <v>612</v>
      </c>
    </row>
    <row r="142" spans="1:4" ht="22.5" customHeight="1" x14ac:dyDescent="0.25">
      <c r="A142" s="1">
        <v>142</v>
      </c>
      <c r="B142" s="2" t="s">
        <v>347</v>
      </c>
      <c r="C142" s="2" t="s">
        <v>611</v>
      </c>
      <c r="D142" s="2" t="s">
        <v>613</v>
      </c>
    </row>
    <row r="143" spans="1:4" ht="22.5" customHeight="1" x14ac:dyDescent="0.25">
      <c r="A143" s="1">
        <v>143</v>
      </c>
      <c r="B143" s="2" t="s">
        <v>347</v>
      </c>
      <c r="C143" s="2" t="s">
        <v>611</v>
      </c>
      <c r="D143" s="2" t="s">
        <v>614</v>
      </c>
    </row>
    <row r="144" spans="1:4" ht="22.5" customHeight="1" x14ac:dyDescent="0.25">
      <c r="A144" s="1">
        <v>144</v>
      </c>
      <c r="B144" s="2" t="s">
        <v>347</v>
      </c>
      <c r="C144" s="2" t="s">
        <v>611</v>
      </c>
      <c r="D144" s="2" t="s">
        <v>615</v>
      </c>
    </row>
    <row r="145" spans="1:4" ht="22.5" customHeight="1" x14ac:dyDescent="0.25">
      <c r="A145" s="1">
        <v>145</v>
      </c>
      <c r="B145" s="2" t="s">
        <v>347</v>
      </c>
      <c r="C145" s="2" t="s">
        <v>611</v>
      </c>
      <c r="D145" s="2" t="s">
        <v>616</v>
      </c>
    </row>
    <row r="146" spans="1:4" ht="22.5" customHeight="1" x14ac:dyDescent="0.25">
      <c r="A146" s="1">
        <v>146</v>
      </c>
      <c r="B146" s="2" t="s">
        <v>347</v>
      </c>
      <c r="C146" s="2" t="s">
        <v>611</v>
      </c>
      <c r="D146" s="2" t="s">
        <v>617</v>
      </c>
    </row>
    <row r="147" spans="1:4" ht="22.5" customHeight="1" x14ac:dyDescent="0.25">
      <c r="A147" s="1">
        <v>147</v>
      </c>
      <c r="B147" s="2" t="s">
        <v>347</v>
      </c>
      <c r="C147" s="2" t="s">
        <v>611</v>
      </c>
      <c r="D147" s="2" t="s">
        <v>618</v>
      </c>
    </row>
    <row r="148" spans="1:4" ht="22.5" customHeight="1" x14ac:dyDescent="0.25">
      <c r="A148" s="1">
        <v>148</v>
      </c>
      <c r="B148" s="2" t="s">
        <v>352</v>
      </c>
      <c r="C148" s="2" t="s">
        <v>619</v>
      </c>
      <c r="D148" s="2" t="s">
        <v>620</v>
      </c>
    </row>
    <row r="149" spans="1:4" ht="22.5" customHeight="1" x14ac:dyDescent="0.25">
      <c r="A149" s="1">
        <v>149</v>
      </c>
      <c r="B149" s="2" t="s">
        <v>352</v>
      </c>
      <c r="C149" s="2" t="s">
        <v>619</v>
      </c>
      <c r="D149" s="2" t="s">
        <v>621</v>
      </c>
    </row>
    <row r="150" spans="1:4" ht="22.5" customHeight="1" x14ac:dyDescent="0.25">
      <c r="A150" s="1">
        <v>150</v>
      </c>
      <c r="B150" s="2" t="s">
        <v>352</v>
      </c>
      <c r="C150" s="2" t="s">
        <v>619</v>
      </c>
      <c r="D150" s="2" t="s">
        <v>622</v>
      </c>
    </row>
    <row r="151" spans="1:4" ht="22.5" customHeight="1" x14ac:dyDescent="0.25">
      <c r="A151" s="1">
        <v>151</v>
      </c>
      <c r="B151" s="2" t="s">
        <v>352</v>
      </c>
      <c r="C151" s="2" t="s">
        <v>619</v>
      </c>
      <c r="D151" s="2" t="s">
        <v>623</v>
      </c>
    </row>
    <row r="152" spans="1:4" ht="22.5" customHeight="1" x14ac:dyDescent="0.25">
      <c r="A152" s="1">
        <v>152</v>
      </c>
      <c r="B152" s="2" t="s">
        <v>352</v>
      </c>
      <c r="C152" s="2" t="s">
        <v>624</v>
      </c>
      <c r="D152" s="2" t="s">
        <v>625</v>
      </c>
    </row>
    <row r="153" spans="1:4" ht="22.5" customHeight="1" x14ac:dyDescent="0.25">
      <c r="A153" s="1">
        <v>153</v>
      </c>
      <c r="B153" s="2" t="s">
        <v>352</v>
      </c>
      <c r="C153" s="2" t="s">
        <v>624</v>
      </c>
      <c r="D153" s="2" t="s">
        <v>626</v>
      </c>
    </row>
    <row r="154" spans="1:4" ht="22.5" customHeight="1" x14ac:dyDescent="0.25">
      <c r="A154" s="1">
        <v>154</v>
      </c>
      <c r="B154" s="2" t="s">
        <v>352</v>
      </c>
      <c r="C154" s="2" t="s">
        <v>624</v>
      </c>
      <c r="D154" s="2" t="s">
        <v>627</v>
      </c>
    </row>
    <row r="155" spans="1:4" ht="22.5" customHeight="1" x14ac:dyDescent="0.25">
      <c r="A155" s="1">
        <v>155</v>
      </c>
      <c r="B155" s="2" t="s">
        <v>352</v>
      </c>
      <c r="C155" s="2" t="s">
        <v>624</v>
      </c>
      <c r="D155" s="2" t="s">
        <v>628</v>
      </c>
    </row>
    <row r="156" spans="1:4" ht="22.5" customHeight="1" x14ac:dyDescent="0.25">
      <c r="A156" s="1">
        <v>156</v>
      </c>
      <c r="B156" s="2" t="s">
        <v>352</v>
      </c>
      <c r="C156" s="2" t="s">
        <v>624</v>
      </c>
      <c r="D156" s="2" t="s">
        <v>629</v>
      </c>
    </row>
    <row r="157" spans="1:4" ht="22.5" customHeight="1" x14ac:dyDescent="0.25">
      <c r="A157" s="1">
        <v>157</v>
      </c>
      <c r="B157" s="2" t="s">
        <v>352</v>
      </c>
      <c r="C157" s="2" t="s">
        <v>624</v>
      </c>
      <c r="D157" s="2" t="s">
        <v>630</v>
      </c>
    </row>
    <row r="158" spans="1:4" ht="22.5" customHeight="1" x14ac:dyDescent="0.25">
      <c r="A158" s="1">
        <v>158</v>
      </c>
      <c r="B158" s="2" t="s">
        <v>352</v>
      </c>
      <c r="C158" s="2" t="s">
        <v>631</v>
      </c>
      <c r="D158" s="2" t="s">
        <v>631</v>
      </c>
    </row>
    <row r="159" spans="1:4" ht="22.5" customHeight="1" x14ac:dyDescent="0.25">
      <c r="A159" s="1">
        <v>159</v>
      </c>
      <c r="B159" s="2" t="s">
        <v>352</v>
      </c>
      <c r="C159" s="2" t="s">
        <v>631</v>
      </c>
      <c r="D159" s="2" t="s">
        <v>632</v>
      </c>
    </row>
    <row r="160" spans="1:4" ht="22.5" customHeight="1" x14ac:dyDescent="0.25">
      <c r="A160" s="1">
        <v>160</v>
      </c>
      <c r="B160" s="2" t="s">
        <v>352</v>
      </c>
      <c r="C160" s="2" t="s">
        <v>633</v>
      </c>
      <c r="D160" s="2" t="s">
        <v>633</v>
      </c>
    </row>
    <row r="161" spans="1:4" ht="22.5" customHeight="1" x14ac:dyDescent="0.25">
      <c r="A161" s="1">
        <v>161</v>
      </c>
      <c r="B161" s="2" t="s">
        <v>352</v>
      </c>
      <c r="C161" s="2" t="s">
        <v>634</v>
      </c>
      <c r="D161" s="2" t="s">
        <v>635</v>
      </c>
    </row>
    <row r="162" spans="1:4" ht="22.5" customHeight="1" x14ac:dyDescent="0.25">
      <c r="A162" s="1">
        <v>162</v>
      </c>
      <c r="B162" s="2" t="s">
        <v>352</v>
      </c>
      <c r="C162" s="2" t="s">
        <v>634</v>
      </c>
      <c r="D162" s="2" t="s">
        <v>636</v>
      </c>
    </row>
    <row r="163" spans="1:4" ht="22.5" customHeight="1" x14ac:dyDescent="0.25">
      <c r="A163" s="1">
        <v>163</v>
      </c>
      <c r="B163" s="2" t="s">
        <v>352</v>
      </c>
      <c r="C163" s="2" t="s">
        <v>634</v>
      </c>
      <c r="D163" s="2" t="s">
        <v>637</v>
      </c>
    </row>
    <row r="164" spans="1:4" ht="22.5" customHeight="1" x14ac:dyDescent="0.25">
      <c r="A164" s="1">
        <v>164</v>
      </c>
      <c r="B164" s="2" t="s">
        <v>352</v>
      </c>
      <c r="C164" s="2" t="s">
        <v>634</v>
      </c>
      <c r="D164" s="2" t="s">
        <v>638</v>
      </c>
    </row>
    <row r="165" spans="1:4" ht="22.5" customHeight="1" x14ac:dyDescent="0.25">
      <c r="A165" s="1">
        <v>165</v>
      </c>
      <c r="B165" s="2" t="s">
        <v>352</v>
      </c>
      <c r="C165" s="2" t="s">
        <v>634</v>
      </c>
      <c r="D165" s="2" t="s">
        <v>639</v>
      </c>
    </row>
    <row r="166" spans="1:4" ht="22.5" customHeight="1" x14ac:dyDescent="0.25">
      <c r="A166" s="1">
        <v>166</v>
      </c>
      <c r="B166" s="2" t="s">
        <v>352</v>
      </c>
      <c r="C166" s="2" t="s">
        <v>634</v>
      </c>
      <c r="D166" s="2" t="s">
        <v>640</v>
      </c>
    </row>
    <row r="167" spans="1:4" ht="22.5" customHeight="1" x14ac:dyDescent="0.25">
      <c r="A167" s="1">
        <v>167</v>
      </c>
      <c r="B167" s="2" t="s">
        <v>352</v>
      </c>
      <c r="C167" s="2" t="s">
        <v>634</v>
      </c>
      <c r="D167" s="2" t="s">
        <v>641</v>
      </c>
    </row>
    <row r="168" spans="1:4" ht="22.5" customHeight="1" x14ac:dyDescent="0.25">
      <c r="A168" s="1">
        <v>168</v>
      </c>
      <c r="B168" s="2" t="s">
        <v>352</v>
      </c>
      <c r="C168" s="2" t="s">
        <v>634</v>
      </c>
      <c r="D168" s="2" t="s">
        <v>642</v>
      </c>
    </row>
    <row r="169" spans="1:4" ht="22.5" customHeight="1" x14ac:dyDescent="0.25">
      <c r="A169" s="1">
        <v>169</v>
      </c>
      <c r="B169" s="2" t="s">
        <v>352</v>
      </c>
      <c r="C169" s="2" t="s">
        <v>634</v>
      </c>
      <c r="D169" s="2" t="s">
        <v>643</v>
      </c>
    </row>
    <row r="170" spans="1:4" ht="22.5" customHeight="1" x14ac:dyDescent="0.25">
      <c r="A170" s="1">
        <v>170</v>
      </c>
      <c r="B170" s="2" t="s">
        <v>352</v>
      </c>
      <c r="C170" s="2" t="s">
        <v>634</v>
      </c>
      <c r="D170" s="2" t="s">
        <v>644</v>
      </c>
    </row>
    <row r="171" spans="1:4" ht="22.5" customHeight="1" x14ac:dyDescent="0.25">
      <c r="A171" s="1">
        <v>171</v>
      </c>
      <c r="B171" s="2" t="s">
        <v>352</v>
      </c>
      <c r="C171" s="2" t="s">
        <v>634</v>
      </c>
      <c r="D171" s="2" t="s">
        <v>645</v>
      </c>
    </row>
    <row r="172" spans="1:4" ht="22.5" customHeight="1" x14ac:dyDescent="0.25">
      <c r="A172" s="1">
        <v>172</v>
      </c>
      <c r="B172" s="2" t="s">
        <v>352</v>
      </c>
      <c r="C172" s="2" t="s">
        <v>634</v>
      </c>
      <c r="D172" s="2" t="s">
        <v>646</v>
      </c>
    </row>
    <row r="173" spans="1:4" ht="22.5" customHeight="1" x14ac:dyDescent="0.25">
      <c r="A173" s="1">
        <v>173</v>
      </c>
      <c r="B173" s="2" t="s">
        <v>352</v>
      </c>
      <c r="C173" s="2" t="s">
        <v>647</v>
      </c>
      <c r="D173" s="2" t="s">
        <v>648</v>
      </c>
    </row>
    <row r="174" spans="1:4" ht="22.5" customHeight="1" x14ac:dyDescent="0.25">
      <c r="A174" s="1">
        <v>174</v>
      </c>
      <c r="B174" s="2" t="s">
        <v>352</v>
      </c>
      <c r="C174" s="2" t="s">
        <v>647</v>
      </c>
      <c r="D174" s="2" t="s">
        <v>649</v>
      </c>
    </row>
    <row r="175" spans="1:4" ht="22.5" customHeight="1" x14ac:dyDescent="0.25">
      <c r="A175" s="1">
        <v>175</v>
      </c>
      <c r="B175" s="2" t="s">
        <v>352</v>
      </c>
      <c r="C175" s="2" t="s">
        <v>647</v>
      </c>
      <c r="D175" s="2" t="s">
        <v>650</v>
      </c>
    </row>
    <row r="176" spans="1:4" ht="22.5" customHeight="1" x14ac:dyDescent="0.25">
      <c r="A176" s="1">
        <v>176</v>
      </c>
      <c r="B176" s="2" t="s">
        <v>352</v>
      </c>
      <c r="C176" s="2" t="s">
        <v>647</v>
      </c>
      <c r="D176" s="2" t="s">
        <v>651</v>
      </c>
    </row>
    <row r="177" spans="1:4" ht="22.5" customHeight="1" x14ac:dyDescent="0.25">
      <c r="A177" s="1">
        <v>177</v>
      </c>
      <c r="B177" s="2" t="s">
        <v>352</v>
      </c>
      <c r="C177" s="2" t="s">
        <v>652</v>
      </c>
      <c r="D177" s="2" t="s">
        <v>652</v>
      </c>
    </row>
    <row r="178" spans="1:4" ht="22.5" customHeight="1" x14ac:dyDescent="0.25">
      <c r="A178" s="1">
        <v>178</v>
      </c>
      <c r="B178" s="2" t="s">
        <v>352</v>
      </c>
      <c r="C178" s="2" t="s">
        <v>652</v>
      </c>
      <c r="D178" s="2" t="s">
        <v>653</v>
      </c>
    </row>
    <row r="179" spans="1:4" ht="22.5" customHeight="1" x14ac:dyDescent="0.25">
      <c r="A179" s="1">
        <v>179</v>
      </c>
      <c r="B179" s="2" t="s">
        <v>352</v>
      </c>
      <c r="C179" s="2" t="s">
        <v>652</v>
      </c>
      <c r="D179" s="2" t="s">
        <v>654</v>
      </c>
    </row>
    <row r="180" spans="1:4" ht="22.5" customHeight="1" x14ac:dyDescent="0.25">
      <c r="A180" s="1">
        <v>180</v>
      </c>
      <c r="B180" s="2" t="s">
        <v>352</v>
      </c>
      <c r="C180" s="2" t="s">
        <v>652</v>
      </c>
      <c r="D180" s="2" t="s">
        <v>655</v>
      </c>
    </row>
    <row r="181" spans="1:4" ht="22.5" customHeight="1" x14ac:dyDescent="0.25">
      <c r="A181" s="1">
        <v>181</v>
      </c>
      <c r="B181" s="2" t="s">
        <v>352</v>
      </c>
      <c r="C181" s="2" t="s">
        <v>656</v>
      </c>
      <c r="D181" s="2" t="s">
        <v>657</v>
      </c>
    </row>
    <row r="182" spans="1:4" ht="22.5" customHeight="1" x14ac:dyDescent="0.25">
      <c r="A182" s="1">
        <v>182</v>
      </c>
      <c r="B182" s="2" t="s">
        <v>352</v>
      </c>
      <c r="C182" s="2" t="s">
        <v>656</v>
      </c>
      <c r="D182" s="2" t="s">
        <v>658</v>
      </c>
    </row>
    <row r="183" spans="1:4" ht="22.5" customHeight="1" x14ac:dyDescent="0.25">
      <c r="A183" s="1">
        <v>183</v>
      </c>
      <c r="B183" s="2" t="s">
        <v>352</v>
      </c>
      <c r="C183" s="2" t="s">
        <v>656</v>
      </c>
      <c r="D183" s="2" t="s">
        <v>659</v>
      </c>
    </row>
    <row r="184" spans="1:4" ht="22.5" customHeight="1" x14ac:dyDescent="0.25">
      <c r="A184" s="1">
        <v>184</v>
      </c>
      <c r="B184" s="2" t="s">
        <v>352</v>
      </c>
      <c r="C184" s="2" t="s">
        <v>656</v>
      </c>
      <c r="D184" s="2" t="s">
        <v>660</v>
      </c>
    </row>
    <row r="185" spans="1:4" ht="22.5" customHeight="1" x14ac:dyDescent="0.25">
      <c r="A185" s="1">
        <v>185</v>
      </c>
      <c r="B185" s="2" t="s">
        <v>352</v>
      </c>
      <c r="C185" s="2" t="s">
        <v>661</v>
      </c>
      <c r="D185" s="2" t="s">
        <v>662</v>
      </c>
    </row>
    <row r="186" spans="1:4" ht="22.5" customHeight="1" x14ac:dyDescent="0.25">
      <c r="A186" s="1">
        <v>186</v>
      </c>
      <c r="B186" s="2" t="s">
        <v>352</v>
      </c>
      <c r="C186" s="2" t="s">
        <v>661</v>
      </c>
      <c r="D186" s="2" t="s">
        <v>663</v>
      </c>
    </row>
    <row r="187" spans="1:4" ht="22.5" customHeight="1" x14ac:dyDescent="0.25">
      <c r="A187" s="1">
        <v>187</v>
      </c>
      <c r="B187" s="2" t="s">
        <v>352</v>
      </c>
      <c r="C187" s="2" t="s">
        <v>661</v>
      </c>
      <c r="D187" s="2" t="s">
        <v>664</v>
      </c>
    </row>
    <row r="188" spans="1:4" ht="22.5" customHeight="1" x14ac:dyDescent="0.25">
      <c r="A188" s="1">
        <v>188</v>
      </c>
      <c r="B188" s="2" t="s">
        <v>352</v>
      </c>
      <c r="C188" s="2" t="s">
        <v>661</v>
      </c>
      <c r="D188" s="2" t="s">
        <v>661</v>
      </c>
    </row>
    <row r="189" spans="1:4" ht="22.5" customHeight="1" x14ac:dyDescent="0.25">
      <c r="A189" s="1">
        <v>189</v>
      </c>
      <c r="B189" s="2" t="s">
        <v>352</v>
      </c>
      <c r="C189" s="2" t="s">
        <v>661</v>
      </c>
      <c r="D189" s="2" t="s">
        <v>665</v>
      </c>
    </row>
    <row r="190" spans="1:4" ht="22.5" customHeight="1" x14ac:dyDescent="0.25">
      <c r="A190" s="1">
        <v>190</v>
      </c>
      <c r="B190" s="2" t="s">
        <v>352</v>
      </c>
      <c r="C190" s="2" t="s">
        <v>661</v>
      </c>
      <c r="D190" s="2" t="s">
        <v>666</v>
      </c>
    </row>
    <row r="191" spans="1:4" ht="22.5" customHeight="1" x14ac:dyDescent="0.25">
      <c r="A191" s="1">
        <v>191</v>
      </c>
      <c r="B191" s="2" t="s">
        <v>352</v>
      </c>
      <c r="C191" s="2" t="s">
        <v>661</v>
      </c>
      <c r="D191" s="2" t="s">
        <v>667</v>
      </c>
    </row>
    <row r="192" spans="1:4" ht="22.5" customHeight="1" x14ac:dyDescent="0.25">
      <c r="A192" s="1">
        <v>192</v>
      </c>
      <c r="B192" s="2" t="s">
        <v>352</v>
      </c>
      <c r="C192" s="2" t="s">
        <v>668</v>
      </c>
      <c r="D192" s="2" t="s">
        <v>669</v>
      </c>
    </row>
    <row r="193" spans="1:4" ht="22.5" customHeight="1" x14ac:dyDescent="0.25">
      <c r="A193" s="1">
        <v>193</v>
      </c>
      <c r="B193" s="2" t="s">
        <v>352</v>
      </c>
      <c r="C193" s="2" t="s">
        <v>668</v>
      </c>
      <c r="D193" s="2" t="s">
        <v>670</v>
      </c>
    </row>
    <row r="194" spans="1:4" ht="22.5" customHeight="1" x14ac:dyDescent="0.25">
      <c r="A194" s="1">
        <v>194</v>
      </c>
      <c r="B194" s="2" t="s">
        <v>352</v>
      </c>
      <c r="C194" s="2" t="s">
        <v>668</v>
      </c>
      <c r="D194" s="2" t="s">
        <v>671</v>
      </c>
    </row>
    <row r="195" spans="1:4" ht="22.5" customHeight="1" x14ac:dyDescent="0.25">
      <c r="A195" s="1">
        <v>195</v>
      </c>
      <c r="B195" s="2" t="s">
        <v>352</v>
      </c>
      <c r="C195" s="2" t="s">
        <v>668</v>
      </c>
      <c r="D195" s="2" t="s">
        <v>672</v>
      </c>
    </row>
    <row r="196" spans="1:4" ht="22.5" customHeight="1" x14ac:dyDescent="0.25">
      <c r="A196" s="1">
        <v>196</v>
      </c>
      <c r="B196" s="2" t="s">
        <v>352</v>
      </c>
      <c r="C196" s="2" t="s">
        <v>668</v>
      </c>
      <c r="D196" s="2" t="s">
        <v>673</v>
      </c>
    </row>
    <row r="197" spans="1:4" ht="22.5" customHeight="1" x14ac:dyDescent="0.25">
      <c r="A197" s="1">
        <v>197</v>
      </c>
      <c r="B197" s="2" t="s">
        <v>352</v>
      </c>
      <c r="C197" s="2" t="s">
        <v>674</v>
      </c>
      <c r="D197" s="2" t="s">
        <v>675</v>
      </c>
    </row>
    <row r="198" spans="1:4" ht="22.5" customHeight="1" x14ac:dyDescent="0.25">
      <c r="A198" s="1">
        <v>198</v>
      </c>
      <c r="B198" s="2" t="s">
        <v>352</v>
      </c>
      <c r="C198" s="2" t="s">
        <v>674</v>
      </c>
      <c r="D198" s="2" t="s">
        <v>676</v>
      </c>
    </row>
    <row r="199" spans="1:4" ht="22.5" customHeight="1" x14ac:dyDescent="0.25">
      <c r="A199" s="1">
        <v>199</v>
      </c>
      <c r="B199" s="2" t="s">
        <v>352</v>
      </c>
      <c r="C199" s="2" t="s">
        <v>674</v>
      </c>
      <c r="D199" s="2" t="s">
        <v>677</v>
      </c>
    </row>
    <row r="200" spans="1:4" ht="22.5" customHeight="1" x14ac:dyDescent="0.25">
      <c r="A200" s="1">
        <v>200</v>
      </c>
      <c r="B200" s="2" t="s">
        <v>352</v>
      </c>
      <c r="C200" s="2" t="s">
        <v>674</v>
      </c>
      <c r="D200" s="2" t="s">
        <v>678</v>
      </c>
    </row>
    <row r="201" spans="1:4" ht="22.5" customHeight="1" x14ac:dyDescent="0.25">
      <c r="A201" s="1">
        <v>201</v>
      </c>
      <c r="B201" s="2" t="s">
        <v>352</v>
      </c>
      <c r="C201" s="2" t="s">
        <v>674</v>
      </c>
      <c r="D201" s="2" t="s">
        <v>679</v>
      </c>
    </row>
    <row r="202" spans="1:4" ht="22.5" customHeight="1" x14ac:dyDescent="0.25">
      <c r="A202" s="1">
        <v>202</v>
      </c>
      <c r="B202" s="2" t="s">
        <v>352</v>
      </c>
      <c r="C202" s="2" t="s">
        <v>674</v>
      </c>
      <c r="D202" s="2" t="s">
        <v>680</v>
      </c>
    </row>
    <row r="203" spans="1:4" ht="22.5" customHeight="1" x14ac:dyDescent="0.25">
      <c r="A203" s="1">
        <v>203</v>
      </c>
      <c r="B203" s="2" t="s">
        <v>352</v>
      </c>
      <c r="C203" s="2" t="s">
        <v>674</v>
      </c>
      <c r="D203" s="2" t="s">
        <v>681</v>
      </c>
    </row>
    <row r="204" spans="1:4" ht="22.5" customHeight="1" x14ac:dyDescent="0.25">
      <c r="A204" s="1">
        <v>204</v>
      </c>
      <c r="B204" s="2" t="s">
        <v>352</v>
      </c>
      <c r="C204" s="2" t="s">
        <v>674</v>
      </c>
      <c r="D204" s="2" t="s">
        <v>682</v>
      </c>
    </row>
    <row r="205" spans="1:4" ht="22.5" customHeight="1" x14ac:dyDescent="0.25">
      <c r="A205" s="1">
        <v>205</v>
      </c>
      <c r="B205" s="2" t="s">
        <v>352</v>
      </c>
      <c r="C205" s="2" t="s">
        <v>674</v>
      </c>
      <c r="D205" s="2" t="s">
        <v>683</v>
      </c>
    </row>
    <row r="206" spans="1:4" ht="22.5" customHeight="1" x14ac:dyDescent="0.25">
      <c r="A206" s="1">
        <v>206</v>
      </c>
      <c r="B206" s="2" t="s">
        <v>352</v>
      </c>
      <c r="C206" s="2" t="s">
        <v>674</v>
      </c>
      <c r="D206" s="2" t="s">
        <v>684</v>
      </c>
    </row>
    <row r="207" spans="1:4" ht="22.5" customHeight="1" x14ac:dyDescent="0.25">
      <c r="A207" s="1">
        <v>207</v>
      </c>
      <c r="B207" s="2" t="s">
        <v>352</v>
      </c>
      <c r="C207" s="2" t="s">
        <v>674</v>
      </c>
      <c r="D207" s="2" t="s">
        <v>685</v>
      </c>
    </row>
    <row r="208" spans="1:4" ht="22.5" customHeight="1" x14ac:dyDescent="0.25">
      <c r="A208" s="1">
        <v>208</v>
      </c>
      <c r="B208" s="2" t="s">
        <v>352</v>
      </c>
      <c r="C208" s="2" t="s">
        <v>674</v>
      </c>
      <c r="D208" s="2" t="s">
        <v>686</v>
      </c>
    </row>
    <row r="209" spans="1:4" ht="22.5" customHeight="1" x14ac:dyDescent="0.25">
      <c r="A209" s="1">
        <v>209</v>
      </c>
      <c r="B209" s="2" t="s">
        <v>352</v>
      </c>
      <c r="C209" s="2" t="s">
        <v>674</v>
      </c>
      <c r="D209" s="2" t="s">
        <v>687</v>
      </c>
    </row>
    <row r="210" spans="1:4" ht="22.5" customHeight="1" x14ac:dyDescent="0.25">
      <c r="A210" s="1">
        <v>210</v>
      </c>
      <c r="B210" s="2" t="s">
        <v>352</v>
      </c>
      <c r="C210" s="2" t="s">
        <v>688</v>
      </c>
      <c r="D210" s="2" t="s">
        <v>688</v>
      </c>
    </row>
    <row r="211" spans="1:4" ht="22.5" customHeight="1" x14ac:dyDescent="0.25">
      <c r="A211" s="1">
        <v>211</v>
      </c>
      <c r="B211" s="2" t="s">
        <v>352</v>
      </c>
      <c r="C211" s="2" t="s">
        <v>688</v>
      </c>
      <c r="D211" s="2" t="s">
        <v>689</v>
      </c>
    </row>
    <row r="212" spans="1:4" ht="22.5" customHeight="1" x14ac:dyDescent="0.25">
      <c r="A212" s="1">
        <v>212</v>
      </c>
      <c r="B212" s="2" t="s">
        <v>352</v>
      </c>
      <c r="C212" s="2" t="s">
        <v>688</v>
      </c>
      <c r="D212" s="2" t="s">
        <v>690</v>
      </c>
    </row>
    <row r="213" spans="1:4" ht="22.5" customHeight="1" x14ac:dyDescent="0.25">
      <c r="A213" s="1">
        <v>213</v>
      </c>
      <c r="B213" s="2" t="s">
        <v>352</v>
      </c>
      <c r="C213" s="2" t="s">
        <v>688</v>
      </c>
      <c r="D213" s="2" t="s">
        <v>691</v>
      </c>
    </row>
    <row r="214" spans="1:4" ht="22.5" customHeight="1" x14ac:dyDescent="0.25">
      <c r="A214" s="1">
        <v>214</v>
      </c>
      <c r="B214" s="2" t="s">
        <v>352</v>
      </c>
      <c r="C214" s="2" t="s">
        <v>692</v>
      </c>
      <c r="D214" s="2" t="s">
        <v>693</v>
      </c>
    </row>
    <row r="215" spans="1:4" ht="22.5" customHeight="1" x14ac:dyDescent="0.25">
      <c r="A215" s="1">
        <v>215</v>
      </c>
      <c r="B215" s="2" t="s">
        <v>352</v>
      </c>
      <c r="C215" s="2" t="s">
        <v>692</v>
      </c>
      <c r="D215" s="2" t="s">
        <v>694</v>
      </c>
    </row>
    <row r="216" spans="1:4" ht="22.5" customHeight="1" x14ac:dyDescent="0.25">
      <c r="A216" s="1">
        <v>216</v>
      </c>
      <c r="B216" s="2" t="s">
        <v>352</v>
      </c>
      <c r="C216" s="2" t="s">
        <v>692</v>
      </c>
      <c r="D216" s="2" t="s">
        <v>695</v>
      </c>
    </row>
    <row r="217" spans="1:4" ht="22.5" customHeight="1" x14ac:dyDescent="0.25">
      <c r="A217" s="1">
        <v>217</v>
      </c>
      <c r="B217" s="2" t="s">
        <v>352</v>
      </c>
      <c r="C217" s="2" t="s">
        <v>692</v>
      </c>
      <c r="D217" s="2" t="s">
        <v>696</v>
      </c>
    </row>
    <row r="218" spans="1:4" ht="22.5" customHeight="1" x14ac:dyDescent="0.25">
      <c r="A218" s="1">
        <v>218</v>
      </c>
      <c r="B218" s="2" t="s">
        <v>352</v>
      </c>
      <c r="C218" s="2" t="s">
        <v>692</v>
      </c>
      <c r="D218" s="2" t="s">
        <v>697</v>
      </c>
    </row>
    <row r="219" spans="1:4" ht="22.5" customHeight="1" x14ac:dyDescent="0.25">
      <c r="A219" s="1">
        <v>219</v>
      </c>
      <c r="B219" s="2" t="s">
        <v>352</v>
      </c>
      <c r="C219" s="2" t="s">
        <v>698</v>
      </c>
      <c r="D219" s="2" t="s">
        <v>699</v>
      </c>
    </row>
    <row r="220" spans="1:4" ht="22.5" customHeight="1" x14ac:dyDescent="0.25">
      <c r="A220" s="1">
        <v>220</v>
      </c>
      <c r="B220" s="2" t="s">
        <v>352</v>
      </c>
      <c r="C220" s="2" t="s">
        <v>698</v>
      </c>
      <c r="D220" s="2" t="s">
        <v>700</v>
      </c>
    </row>
    <row r="221" spans="1:4" ht="22.5" customHeight="1" x14ac:dyDescent="0.25">
      <c r="A221" s="1">
        <v>221</v>
      </c>
      <c r="B221" s="2" t="s">
        <v>352</v>
      </c>
      <c r="C221" s="2" t="s">
        <v>698</v>
      </c>
      <c r="D221" s="2" t="s">
        <v>698</v>
      </c>
    </row>
    <row r="222" spans="1:4" ht="22.5" customHeight="1" x14ac:dyDescent="0.25">
      <c r="A222" s="1">
        <v>222</v>
      </c>
      <c r="B222" s="2" t="s">
        <v>352</v>
      </c>
      <c r="C222" s="2" t="s">
        <v>698</v>
      </c>
      <c r="D222" s="2" t="s">
        <v>701</v>
      </c>
    </row>
    <row r="223" spans="1:4" ht="22.5" customHeight="1" x14ac:dyDescent="0.25">
      <c r="A223" s="1">
        <v>223</v>
      </c>
      <c r="B223" s="2" t="s">
        <v>357</v>
      </c>
      <c r="C223" s="2" t="s">
        <v>702</v>
      </c>
      <c r="D223" s="2" t="s">
        <v>703</v>
      </c>
    </row>
    <row r="224" spans="1:4" ht="22.5" customHeight="1" x14ac:dyDescent="0.25">
      <c r="A224" s="1">
        <v>224</v>
      </c>
      <c r="B224" s="2" t="s">
        <v>357</v>
      </c>
      <c r="C224" s="2" t="s">
        <v>702</v>
      </c>
      <c r="D224" s="2" t="s">
        <v>704</v>
      </c>
    </row>
    <row r="225" spans="1:4" ht="22.5" customHeight="1" x14ac:dyDescent="0.25">
      <c r="A225" s="1">
        <v>225</v>
      </c>
      <c r="B225" s="2" t="s">
        <v>357</v>
      </c>
      <c r="C225" s="2" t="s">
        <v>702</v>
      </c>
      <c r="D225" s="2" t="s">
        <v>705</v>
      </c>
    </row>
    <row r="226" spans="1:4" ht="22.5" customHeight="1" x14ac:dyDescent="0.25">
      <c r="A226" s="1">
        <v>226</v>
      </c>
      <c r="B226" s="2" t="s">
        <v>357</v>
      </c>
      <c r="C226" s="2" t="s">
        <v>702</v>
      </c>
      <c r="D226" s="2" t="s">
        <v>706</v>
      </c>
    </row>
    <row r="227" spans="1:4" ht="22.5" customHeight="1" x14ac:dyDescent="0.25">
      <c r="A227" s="1">
        <v>227</v>
      </c>
      <c r="B227" s="2" t="s">
        <v>357</v>
      </c>
      <c r="C227" s="2" t="s">
        <v>702</v>
      </c>
      <c r="D227" s="2" t="s">
        <v>707</v>
      </c>
    </row>
    <row r="228" spans="1:4" ht="22.5" customHeight="1" x14ac:dyDescent="0.25">
      <c r="A228" s="1">
        <v>228</v>
      </c>
      <c r="B228" s="2" t="s">
        <v>357</v>
      </c>
      <c r="C228" s="2" t="s">
        <v>702</v>
      </c>
      <c r="D228" s="2" t="s">
        <v>708</v>
      </c>
    </row>
    <row r="229" spans="1:4" ht="22.5" customHeight="1" x14ac:dyDescent="0.25">
      <c r="A229" s="1">
        <v>229</v>
      </c>
      <c r="B229" s="2" t="s">
        <v>357</v>
      </c>
      <c r="C229" s="2" t="s">
        <v>702</v>
      </c>
      <c r="D229" s="2" t="s">
        <v>709</v>
      </c>
    </row>
    <row r="230" spans="1:4" ht="22.5" customHeight="1" x14ac:dyDescent="0.25">
      <c r="A230" s="1">
        <v>230</v>
      </c>
      <c r="B230" s="2" t="s">
        <v>357</v>
      </c>
      <c r="C230" s="2" t="s">
        <v>702</v>
      </c>
      <c r="D230" s="2" t="s">
        <v>710</v>
      </c>
    </row>
    <row r="231" spans="1:4" ht="22.5" customHeight="1" x14ac:dyDescent="0.25">
      <c r="A231" s="1">
        <v>231</v>
      </c>
      <c r="B231" s="2" t="s">
        <v>357</v>
      </c>
      <c r="C231" s="2" t="s">
        <v>702</v>
      </c>
      <c r="D231" s="2" t="s">
        <v>711</v>
      </c>
    </row>
    <row r="232" spans="1:4" ht="22.5" customHeight="1" x14ac:dyDescent="0.25">
      <c r="A232" s="1">
        <v>232</v>
      </c>
      <c r="B232" s="2" t="s">
        <v>357</v>
      </c>
      <c r="C232" s="2" t="s">
        <v>702</v>
      </c>
      <c r="D232" s="2" t="s">
        <v>712</v>
      </c>
    </row>
    <row r="233" spans="1:4" ht="22.5" customHeight="1" x14ac:dyDescent="0.25">
      <c r="A233" s="1">
        <v>233</v>
      </c>
      <c r="B233" s="2" t="s">
        <v>357</v>
      </c>
      <c r="C233" s="2" t="s">
        <v>702</v>
      </c>
      <c r="D233" s="2" t="s">
        <v>713</v>
      </c>
    </row>
    <row r="234" spans="1:4" ht="22.5" customHeight="1" x14ac:dyDescent="0.25">
      <c r="A234" s="1">
        <v>234</v>
      </c>
      <c r="B234" s="2" t="s">
        <v>357</v>
      </c>
      <c r="C234" s="2" t="s">
        <v>702</v>
      </c>
      <c r="D234" s="2" t="s">
        <v>714</v>
      </c>
    </row>
    <row r="235" spans="1:4" ht="22.5" customHeight="1" x14ac:dyDescent="0.25">
      <c r="A235" s="1">
        <v>235</v>
      </c>
      <c r="B235" s="2" t="s">
        <v>357</v>
      </c>
      <c r="C235" s="2" t="s">
        <v>702</v>
      </c>
      <c r="D235" s="2" t="s">
        <v>715</v>
      </c>
    </row>
    <row r="236" spans="1:4" ht="22.5" customHeight="1" x14ac:dyDescent="0.25">
      <c r="A236" s="1">
        <v>236</v>
      </c>
      <c r="B236" s="2" t="s">
        <v>357</v>
      </c>
      <c r="C236" s="2" t="s">
        <v>702</v>
      </c>
      <c r="D236" s="2" t="s">
        <v>716</v>
      </c>
    </row>
    <row r="237" spans="1:4" ht="22.5" customHeight="1" x14ac:dyDescent="0.25">
      <c r="A237" s="1">
        <v>237</v>
      </c>
      <c r="B237" s="2" t="s">
        <v>357</v>
      </c>
      <c r="C237" s="2" t="s">
        <v>702</v>
      </c>
      <c r="D237" s="2" t="s">
        <v>717</v>
      </c>
    </row>
    <row r="238" spans="1:4" ht="22.5" customHeight="1" x14ac:dyDescent="0.25">
      <c r="A238" s="1">
        <v>238</v>
      </c>
      <c r="B238" s="2" t="s">
        <v>357</v>
      </c>
      <c r="C238" s="2" t="s">
        <v>702</v>
      </c>
      <c r="D238" s="2" t="s">
        <v>718</v>
      </c>
    </row>
    <row r="239" spans="1:4" ht="22.5" customHeight="1" x14ac:dyDescent="0.25">
      <c r="A239" s="1">
        <v>239</v>
      </c>
      <c r="B239" s="2" t="s">
        <v>357</v>
      </c>
      <c r="C239" s="2" t="s">
        <v>719</v>
      </c>
      <c r="D239" s="2" t="s">
        <v>720</v>
      </c>
    </row>
    <row r="240" spans="1:4" ht="22.5" customHeight="1" x14ac:dyDescent="0.25">
      <c r="A240" s="1">
        <v>240</v>
      </c>
      <c r="B240" s="2" t="s">
        <v>357</v>
      </c>
      <c r="C240" s="2" t="s">
        <v>719</v>
      </c>
      <c r="D240" s="2" t="s">
        <v>721</v>
      </c>
    </row>
    <row r="241" spans="1:4" ht="22.5" customHeight="1" x14ac:dyDescent="0.25">
      <c r="A241" s="1">
        <v>241</v>
      </c>
      <c r="B241" s="2" t="s">
        <v>357</v>
      </c>
      <c r="C241" s="2" t="s">
        <v>719</v>
      </c>
      <c r="D241" s="2" t="s">
        <v>722</v>
      </c>
    </row>
    <row r="242" spans="1:4" ht="22.5" customHeight="1" x14ac:dyDescent="0.25">
      <c r="A242" s="1">
        <v>242</v>
      </c>
      <c r="B242" s="2" t="s">
        <v>357</v>
      </c>
      <c r="C242" s="2" t="s">
        <v>719</v>
      </c>
      <c r="D242" s="2" t="s">
        <v>723</v>
      </c>
    </row>
    <row r="243" spans="1:4" ht="22.5" customHeight="1" x14ac:dyDescent="0.25">
      <c r="A243" s="1">
        <v>243</v>
      </c>
      <c r="B243" s="2" t="s">
        <v>357</v>
      </c>
      <c r="C243" s="2" t="s">
        <v>719</v>
      </c>
      <c r="D243" s="2" t="s">
        <v>724</v>
      </c>
    </row>
    <row r="244" spans="1:4" ht="22.5" customHeight="1" x14ac:dyDescent="0.25">
      <c r="A244" s="1">
        <v>244</v>
      </c>
      <c r="B244" s="2" t="s">
        <v>357</v>
      </c>
      <c r="C244" s="2" t="s">
        <v>719</v>
      </c>
      <c r="D244" s="2" t="s">
        <v>725</v>
      </c>
    </row>
    <row r="245" spans="1:4" ht="22.5" customHeight="1" x14ac:dyDescent="0.25">
      <c r="A245" s="1">
        <v>245</v>
      </c>
      <c r="B245" s="2" t="s">
        <v>357</v>
      </c>
      <c r="C245" s="2" t="s">
        <v>719</v>
      </c>
      <c r="D245" s="2" t="s">
        <v>726</v>
      </c>
    </row>
    <row r="246" spans="1:4" ht="22.5" customHeight="1" x14ac:dyDescent="0.25">
      <c r="A246" s="1">
        <v>246</v>
      </c>
      <c r="B246" s="2" t="s">
        <v>357</v>
      </c>
      <c r="C246" s="2" t="s">
        <v>719</v>
      </c>
      <c r="D246" s="2" t="s">
        <v>727</v>
      </c>
    </row>
    <row r="247" spans="1:4" ht="22.5" customHeight="1" x14ac:dyDescent="0.25">
      <c r="A247" s="1">
        <v>247</v>
      </c>
      <c r="B247" s="2" t="s">
        <v>357</v>
      </c>
      <c r="C247" s="2" t="s">
        <v>719</v>
      </c>
      <c r="D247" s="2" t="s">
        <v>728</v>
      </c>
    </row>
    <row r="248" spans="1:4" ht="22.5" customHeight="1" x14ac:dyDescent="0.25">
      <c r="A248" s="1">
        <v>248</v>
      </c>
      <c r="B248" s="2" t="s">
        <v>357</v>
      </c>
      <c r="C248" s="2" t="s">
        <v>719</v>
      </c>
      <c r="D248" s="2" t="s">
        <v>729</v>
      </c>
    </row>
    <row r="249" spans="1:4" ht="22.5" customHeight="1" x14ac:dyDescent="0.25">
      <c r="A249" s="1">
        <v>249</v>
      </c>
      <c r="B249" s="2" t="s">
        <v>357</v>
      </c>
      <c r="C249" s="2" t="s">
        <v>719</v>
      </c>
      <c r="D249" s="2" t="s">
        <v>730</v>
      </c>
    </row>
    <row r="250" spans="1:4" ht="22.5" customHeight="1" x14ac:dyDescent="0.25">
      <c r="A250" s="1">
        <v>250</v>
      </c>
      <c r="B250" s="2" t="s">
        <v>357</v>
      </c>
      <c r="C250" s="2" t="s">
        <v>719</v>
      </c>
      <c r="D250" s="2" t="s">
        <v>731</v>
      </c>
    </row>
    <row r="251" spans="1:4" ht="22.5" customHeight="1" x14ac:dyDescent="0.25">
      <c r="A251" s="1">
        <v>251</v>
      </c>
      <c r="B251" s="2" t="s">
        <v>357</v>
      </c>
      <c r="C251" s="2" t="s">
        <v>719</v>
      </c>
      <c r="D251" s="2" t="s">
        <v>732</v>
      </c>
    </row>
    <row r="252" spans="1:4" ht="22.5" customHeight="1" x14ac:dyDescent="0.25">
      <c r="A252" s="1">
        <v>252</v>
      </c>
      <c r="B252" s="2" t="s">
        <v>357</v>
      </c>
      <c r="C252" s="2" t="s">
        <v>719</v>
      </c>
      <c r="D252" s="2" t="s">
        <v>733</v>
      </c>
    </row>
    <row r="253" spans="1:4" ht="22.5" customHeight="1" x14ac:dyDescent="0.25">
      <c r="A253" s="1">
        <v>253</v>
      </c>
      <c r="B253" s="2" t="s">
        <v>357</v>
      </c>
      <c r="C253" s="2" t="s">
        <v>719</v>
      </c>
      <c r="D253" s="2" t="s">
        <v>734</v>
      </c>
    </row>
    <row r="254" spans="1:4" ht="22.5" customHeight="1" x14ac:dyDescent="0.25">
      <c r="A254" s="1">
        <v>254</v>
      </c>
      <c r="B254" s="2" t="s">
        <v>357</v>
      </c>
      <c r="C254" s="2" t="s">
        <v>719</v>
      </c>
      <c r="D254" s="2" t="s">
        <v>735</v>
      </c>
    </row>
    <row r="255" spans="1:4" ht="22.5" customHeight="1" x14ac:dyDescent="0.25">
      <c r="A255" s="1">
        <v>255</v>
      </c>
      <c r="B255" s="2" t="s">
        <v>357</v>
      </c>
      <c r="C255" s="2" t="s">
        <v>719</v>
      </c>
      <c r="D255" s="2" t="s">
        <v>736</v>
      </c>
    </row>
    <row r="256" spans="1:4" ht="22.5" customHeight="1" x14ac:dyDescent="0.25">
      <c r="A256" s="1">
        <v>256</v>
      </c>
      <c r="B256" s="2" t="s">
        <v>357</v>
      </c>
      <c r="C256" s="2" t="s">
        <v>719</v>
      </c>
      <c r="D256" s="2" t="s">
        <v>737</v>
      </c>
    </row>
    <row r="257" spans="1:4" ht="22.5" customHeight="1" x14ac:dyDescent="0.25">
      <c r="A257" s="1">
        <v>257</v>
      </c>
      <c r="B257" s="2" t="s">
        <v>357</v>
      </c>
      <c r="C257" s="2" t="s">
        <v>719</v>
      </c>
      <c r="D257" s="2" t="s">
        <v>738</v>
      </c>
    </row>
    <row r="258" spans="1:4" ht="22.5" customHeight="1" x14ac:dyDescent="0.25">
      <c r="A258" s="1">
        <v>258</v>
      </c>
      <c r="B258" s="2" t="s">
        <v>357</v>
      </c>
      <c r="C258" s="2" t="s">
        <v>719</v>
      </c>
      <c r="D258" s="2" t="s">
        <v>739</v>
      </c>
    </row>
    <row r="259" spans="1:4" ht="22.5" customHeight="1" x14ac:dyDescent="0.25">
      <c r="A259" s="1">
        <v>259</v>
      </c>
      <c r="B259" s="2" t="s">
        <v>357</v>
      </c>
      <c r="C259" s="2" t="s">
        <v>719</v>
      </c>
      <c r="D259" s="2" t="s">
        <v>740</v>
      </c>
    </row>
    <row r="260" spans="1:4" ht="22.5" customHeight="1" x14ac:dyDescent="0.25">
      <c r="A260" s="1">
        <v>260</v>
      </c>
      <c r="B260" s="2" t="s">
        <v>357</v>
      </c>
      <c r="C260" s="2" t="s">
        <v>719</v>
      </c>
      <c r="D260" s="2" t="s">
        <v>741</v>
      </c>
    </row>
    <row r="261" spans="1:4" ht="22.5" customHeight="1" x14ac:dyDescent="0.25">
      <c r="A261" s="1">
        <v>261</v>
      </c>
      <c r="B261" s="2" t="s">
        <v>357</v>
      </c>
      <c r="C261" s="2" t="s">
        <v>719</v>
      </c>
      <c r="D261" s="2" t="s">
        <v>742</v>
      </c>
    </row>
    <row r="262" spans="1:4" ht="22.5" customHeight="1" x14ac:dyDescent="0.25">
      <c r="A262" s="1">
        <v>262</v>
      </c>
      <c r="B262" s="2" t="s">
        <v>357</v>
      </c>
      <c r="C262" s="2" t="s">
        <v>719</v>
      </c>
      <c r="D262" s="2" t="s">
        <v>743</v>
      </c>
    </row>
    <row r="263" spans="1:4" ht="22.5" customHeight="1" x14ac:dyDescent="0.25">
      <c r="A263" s="1">
        <v>263</v>
      </c>
      <c r="B263" s="2" t="s">
        <v>357</v>
      </c>
      <c r="C263" s="2" t="s">
        <v>719</v>
      </c>
      <c r="D263" s="2" t="s">
        <v>744</v>
      </c>
    </row>
    <row r="264" spans="1:4" ht="22.5" customHeight="1" x14ac:dyDescent="0.25">
      <c r="A264" s="1">
        <v>264</v>
      </c>
      <c r="B264" s="2" t="s">
        <v>357</v>
      </c>
      <c r="C264" s="2" t="s">
        <v>719</v>
      </c>
      <c r="D264" s="2" t="s">
        <v>745</v>
      </c>
    </row>
    <row r="265" spans="1:4" ht="22.5" customHeight="1" x14ac:dyDescent="0.25">
      <c r="A265" s="1">
        <v>265</v>
      </c>
      <c r="B265" s="2" t="s">
        <v>357</v>
      </c>
      <c r="C265" s="2" t="s">
        <v>719</v>
      </c>
      <c r="D265" s="2" t="s">
        <v>746</v>
      </c>
    </row>
    <row r="266" spans="1:4" ht="22.5" customHeight="1" x14ac:dyDescent="0.25">
      <c r="A266" s="1">
        <v>266</v>
      </c>
      <c r="B266" s="2" t="s">
        <v>357</v>
      </c>
      <c r="C266" s="2" t="s">
        <v>719</v>
      </c>
      <c r="D266" s="2" t="s">
        <v>747</v>
      </c>
    </row>
    <row r="267" spans="1:4" ht="22.5" customHeight="1" x14ac:dyDescent="0.25">
      <c r="A267" s="1">
        <v>267</v>
      </c>
      <c r="B267" s="2" t="s">
        <v>357</v>
      </c>
      <c r="C267" s="2" t="s">
        <v>719</v>
      </c>
      <c r="D267" s="2" t="s">
        <v>748</v>
      </c>
    </row>
    <row r="268" spans="1:4" ht="22.5" customHeight="1" x14ac:dyDescent="0.25">
      <c r="A268" s="1">
        <v>268</v>
      </c>
      <c r="B268" s="2" t="s">
        <v>357</v>
      </c>
      <c r="C268" s="2" t="s">
        <v>719</v>
      </c>
      <c r="D268" s="2" t="s">
        <v>749</v>
      </c>
    </row>
    <row r="269" spans="1:4" ht="22.5" customHeight="1" x14ac:dyDescent="0.25">
      <c r="A269" s="1">
        <v>269</v>
      </c>
      <c r="B269" s="2" t="s">
        <v>357</v>
      </c>
      <c r="C269" s="2" t="s">
        <v>719</v>
      </c>
      <c r="D269" s="2" t="s">
        <v>750</v>
      </c>
    </row>
    <row r="270" spans="1:4" ht="22.5" customHeight="1" x14ac:dyDescent="0.25">
      <c r="A270" s="1">
        <v>270</v>
      </c>
      <c r="B270" s="2" t="s">
        <v>357</v>
      </c>
      <c r="C270" s="2" t="s">
        <v>719</v>
      </c>
      <c r="D270" s="2" t="s">
        <v>751</v>
      </c>
    </row>
    <row r="271" spans="1:4" ht="22.5" customHeight="1" x14ac:dyDescent="0.25">
      <c r="A271" s="1">
        <v>271</v>
      </c>
      <c r="B271" s="2" t="s">
        <v>357</v>
      </c>
      <c r="C271" s="2" t="s">
        <v>719</v>
      </c>
      <c r="D271" s="2" t="s">
        <v>752</v>
      </c>
    </row>
    <row r="272" spans="1:4" ht="22.5" customHeight="1" x14ac:dyDescent="0.25">
      <c r="A272" s="1">
        <v>272</v>
      </c>
      <c r="B272" s="2" t="s">
        <v>357</v>
      </c>
      <c r="C272" s="2" t="s">
        <v>719</v>
      </c>
      <c r="D272" s="2" t="s">
        <v>753</v>
      </c>
    </row>
    <row r="273" spans="1:4" ht="22.5" customHeight="1" x14ac:dyDescent="0.25">
      <c r="A273" s="1">
        <v>273</v>
      </c>
      <c r="B273" s="2" t="s">
        <v>357</v>
      </c>
      <c r="C273" s="2" t="s">
        <v>719</v>
      </c>
      <c r="D273" s="2" t="s">
        <v>754</v>
      </c>
    </row>
    <row r="274" spans="1:4" ht="22.5" customHeight="1" x14ac:dyDescent="0.25">
      <c r="A274" s="1">
        <v>274</v>
      </c>
      <c r="B274" s="2" t="s">
        <v>357</v>
      </c>
      <c r="C274" s="2" t="s">
        <v>719</v>
      </c>
      <c r="D274" s="2" t="s">
        <v>755</v>
      </c>
    </row>
    <row r="275" spans="1:4" ht="22.5" customHeight="1" x14ac:dyDescent="0.25">
      <c r="A275" s="1">
        <v>275</v>
      </c>
      <c r="B275" s="2" t="s">
        <v>357</v>
      </c>
      <c r="C275" s="2" t="s">
        <v>719</v>
      </c>
      <c r="D275" s="2" t="s">
        <v>756</v>
      </c>
    </row>
    <row r="276" spans="1:4" ht="22.5" customHeight="1" x14ac:dyDescent="0.25">
      <c r="A276" s="1">
        <v>276</v>
      </c>
      <c r="B276" s="2" t="s">
        <v>357</v>
      </c>
      <c r="C276" s="2" t="s">
        <v>719</v>
      </c>
      <c r="D276" s="2" t="s">
        <v>757</v>
      </c>
    </row>
    <row r="277" spans="1:4" ht="22.5" customHeight="1" x14ac:dyDescent="0.25">
      <c r="A277" s="1">
        <v>277</v>
      </c>
      <c r="B277" s="2" t="s">
        <v>357</v>
      </c>
      <c r="C277" s="2" t="s">
        <v>719</v>
      </c>
      <c r="D277" s="2" t="s">
        <v>758</v>
      </c>
    </row>
    <row r="278" spans="1:4" ht="22.5" customHeight="1" x14ac:dyDescent="0.25">
      <c r="A278" s="1">
        <v>278</v>
      </c>
      <c r="B278" s="2" t="s">
        <v>357</v>
      </c>
      <c r="C278" s="2" t="s">
        <v>719</v>
      </c>
      <c r="D278" s="2" t="s">
        <v>759</v>
      </c>
    </row>
    <row r="279" spans="1:4" ht="22.5" customHeight="1" x14ac:dyDescent="0.25">
      <c r="A279" s="1">
        <v>279</v>
      </c>
      <c r="B279" s="2" t="s">
        <v>357</v>
      </c>
      <c r="C279" s="2" t="s">
        <v>719</v>
      </c>
      <c r="D279" s="2" t="s">
        <v>760</v>
      </c>
    </row>
    <row r="280" spans="1:4" ht="22.5" customHeight="1" x14ac:dyDescent="0.25">
      <c r="A280" s="1">
        <v>280</v>
      </c>
      <c r="B280" s="2" t="s">
        <v>357</v>
      </c>
      <c r="C280" s="2" t="s">
        <v>719</v>
      </c>
      <c r="D280" s="2" t="s">
        <v>499</v>
      </c>
    </row>
    <row r="281" spans="1:4" ht="22.5" customHeight="1" x14ac:dyDescent="0.25">
      <c r="A281" s="1">
        <v>281</v>
      </c>
      <c r="B281" s="2" t="s">
        <v>357</v>
      </c>
      <c r="C281" s="2" t="s">
        <v>719</v>
      </c>
      <c r="D281" s="2" t="s">
        <v>761</v>
      </c>
    </row>
    <row r="282" spans="1:4" ht="22.5" customHeight="1" x14ac:dyDescent="0.25">
      <c r="A282" s="1">
        <v>282</v>
      </c>
      <c r="B282" s="2" t="s">
        <v>357</v>
      </c>
      <c r="C282" s="2" t="s">
        <v>719</v>
      </c>
      <c r="D282" s="2" t="s">
        <v>762</v>
      </c>
    </row>
    <row r="283" spans="1:4" ht="22.5" customHeight="1" x14ac:dyDescent="0.25">
      <c r="A283" s="1">
        <v>283</v>
      </c>
      <c r="B283" s="2" t="s">
        <v>357</v>
      </c>
      <c r="C283" s="2" t="s">
        <v>719</v>
      </c>
      <c r="D283" s="2" t="s">
        <v>763</v>
      </c>
    </row>
    <row r="284" spans="1:4" ht="22.5" customHeight="1" x14ac:dyDescent="0.25">
      <c r="A284" s="1">
        <v>284</v>
      </c>
      <c r="B284" s="2" t="s">
        <v>357</v>
      </c>
      <c r="C284" s="2" t="s">
        <v>719</v>
      </c>
      <c r="D284" s="2" t="s">
        <v>764</v>
      </c>
    </row>
    <row r="285" spans="1:4" ht="22.5" customHeight="1" x14ac:dyDescent="0.25">
      <c r="A285" s="1">
        <v>285</v>
      </c>
      <c r="B285" s="2" t="s">
        <v>357</v>
      </c>
      <c r="C285" s="2" t="s">
        <v>719</v>
      </c>
      <c r="D285" s="2" t="s">
        <v>765</v>
      </c>
    </row>
    <row r="286" spans="1:4" ht="22.5" customHeight="1" x14ac:dyDescent="0.25">
      <c r="A286" s="1">
        <v>286</v>
      </c>
      <c r="B286" s="2" t="s">
        <v>357</v>
      </c>
      <c r="C286" s="2" t="s">
        <v>719</v>
      </c>
      <c r="D286" s="2" t="s">
        <v>766</v>
      </c>
    </row>
    <row r="287" spans="1:4" ht="22.5" customHeight="1" x14ac:dyDescent="0.25">
      <c r="A287" s="1">
        <v>287</v>
      </c>
      <c r="B287" s="2" t="s">
        <v>357</v>
      </c>
      <c r="C287" s="2" t="s">
        <v>719</v>
      </c>
      <c r="D287" s="2" t="s">
        <v>767</v>
      </c>
    </row>
    <row r="288" spans="1:4" ht="22.5" customHeight="1" x14ac:dyDescent="0.25">
      <c r="A288" s="1">
        <v>288</v>
      </c>
      <c r="B288" s="2" t="s">
        <v>357</v>
      </c>
      <c r="C288" s="2" t="s">
        <v>719</v>
      </c>
      <c r="D288" s="2" t="s">
        <v>768</v>
      </c>
    </row>
    <row r="289" spans="1:4" ht="22.5" customHeight="1" x14ac:dyDescent="0.25">
      <c r="A289" s="1">
        <v>289</v>
      </c>
      <c r="B289" s="2" t="s">
        <v>357</v>
      </c>
      <c r="C289" s="2" t="s">
        <v>719</v>
      </c>
      <c r="D289" s="2" t="s">
        <v>769</v>
      </c>
    </row>
    <row r="290" spans="1:4" ht="22.5" customHeight="1" x14ac:dyDescent="0.25">
      <c r="A290" s="1">
        <v>290</v>
      </c>
      <c r="B290" s="2" t="s">
        <v>357</v>
      </c>
      <c r="C290" s="2" t="s">
        <v>719</v>
      </c>
      <c r="D290" s="2" t="s">
        <v>770</v>
      </c>
    </row>
    <row r="291" spans="1:4" ht="22.5" customHeight="1" x14ac:dyDescent="0.25">
      <c r="A291" s="1">
        <v>291</v>
      </c>
      <c r="B291" s="2" t="s">
        <v>357</v>
      </c>
      <c r="C291" s="2" t="s">
        <v>719</v>
      </c>
      <c r="D291" s="2" t="s">
        <v>771</v>
      </c>
    </row>
    <row r="292" spans="1:4" ht="22.5" customHeight="1" x14ac:dyDescent="0.25">
      <c r="A292" s="1">
        <v>292</v>
      </c>
      <c r="B292" s="2" t="s">
        <v>357</v>
      </c>
      <c r="C292" s="2" t="s">
        <v>719</v>
      </c>
      <c r="D292" s="2" t="s">
        <v>772</v>
      </c>
    </row>
    <row r="293" spans="1:4" ht="22.5" customHeight="1" x14ac:dyDescent="0.25">
      <c r="A293" s="1">
        <v>293</v>
      </c>
      <c r="B293" s="2" t="s">
        <v>357</v>
      </c>
      <c r="C293" s="2" t="s">
        <v>719</v>
      </c>
      <c r="D293" s="2" t="s">
        <v>773</v>
      </c>
    </row>
    <row r="294" spans="1:4" ht="22.5" customHeight="1" x14ac:dyDescent="0.25">
      <c r="A294" s="1">
        <v>294</v>
      </c>
      <c r="B294" s="2" t="s">
        <v>357</v>
      </c>
      <c r="C294" s="2" t="s">
        <v>719</v>
      </c>
      <c r="D294" s="2" t="s">
        <v>774</v>
      </c>
    </row>
    <row r="295" spans="1:4" ht="22.5" customHeight="1" x14ac:dyDescent="0.25">
      <c r="A295" s="1">
        <v>295</v>
      </c>
      <c r="B295" s="2" t="s">
        <v>357</v>
      </c>
      <c r="C295" s="2" t="s">
        <v>719</v>
      </c>
      <c r="D295" s="2" t="s">
        <v>775</v>
      </c>
    </row>
    <row r="296" spans="1:4" ht="22.5" customHeight="1" x14ac:dyDescent="0.25">
      <c r="A296" s="1">
        <v>296</v>
      </c>
      <c r="B296" s="2" t="s">
        <v>357</v>
      </c>
      <c r="C296" s="2" t="s">
        <v>719</v>
      </c>
      <c r="D296" s="2" t="s">
        <v>776</v>
      </c>
    </row>
    <row r="297" spans="1:4" ht="22.5" customHeight="1" x14ac:dyDescent="0.25">
      <c r="A297" s="1">
        <v>297</v>
      </c>
      <c r="B297" s="2" t="s">
        <v>357</v>
      </c>
      <c r="C297" s="2" t="s">
        <v>719</v>
      </c>
      <c r="D297" s="2" t="s">
        <v>777</v>
      </c>
    </row>
    <row r="298" spans="1:4" ht="22.5" customHeight="1" x14ac:dyDescent="0.25">
      <c r="A298" s="1">
        <v>298</v>
      </c>
      <c r="B298" s="2" t="s">
        <v>357</v>
      </c>
      <c r="C298" s="2" t="s">
        <v>719</v>
      </c>
      <c r="D298" s="2" t="s">
        <v>778</v>
      </c>
    </row>
    <row r="299" spans="1:4" ht="22.5" customHeight="1" x14ac:dyDescent="0.25">
      <c r="A299" s="1">
        <v>299</v>
      </c>
      <c r="B299" s="2" t="s">
        <v>357</v>
      </c>
      <c r="C299" s="2" t="s">
        <v>719</v>
      </c>
      <c r="D299" s="2" t="s">
        <v>779</v>
      </c>
    </row>
    <row r="300" spans="1:4" ht="22.5" customHeight="1" x14ac:dyDescent="0.25">
      <c r="A300" s="1">
        <v>300</v>
      </c>
      <c r="B300" s="2" t="s">
        <v>357</v>
      </c>
      <c r="C300" s="2" t="s">
        <v>780</v>
      </c>
      <c r="D300" s="2" t="s">
        <v>781</v>
      </c>
    </row>
    <row r="301" spans="1:4" ht="22.5" customHeight="1" x14ac:dyDescent="0.25">
      <c r="A301" s="1">
        <v>301</v>
      </c>
      <c r="B301" s="2" t="s">
        <v>357</v>
      </c>
      <c r="C301" s="2" t="s">
        <v>780</v>
      </c>
      <c r="D301" s="2" t="s">
        <v>522</v>
      </c>
    </row>
    <row r="302" spans="1:4" ht="22.5" customHeight="1" x14ac:dyDescent="0.25">
      <c r="A302" s="1">
        <v>302</v>
      </c>
      <c r="B302" s="2" t="s">
        <v>357</v>
      </c>
      <c r="C302" s="2" t="s">
        <v>780</v>
      </c>
      <c r="D302" s="2" t="s">
        <v>782</v>
      </c>
    </row>
    <row r="303" spans="1:4" ht="22.5" customHeight="1" x14ac:dyDescent="0.25">
      <c r="A303" s="1">
        <v>303</v>
      </c>
      <c r="B303" s="2" t="s">
        <v>357</v>
      </c>
      <c r="C303" s="2" t="s">
        <v>780</v>
      </c>
      <c r="D303" s="2" t="s">
        <v>783</v>
      </c>
    </row>
    <row r="304" spans="1:4" ht="22.5" customHeight="1" x14ac:dyDescent="0.25">
      <c r="A304" s="1">
        <v>304</v>
      </c>
      <c r="B304" s="2" t="s">
        <v>357</v>
      </c>
      <c r="C304" s="2" t="s">
        <v>780</v>
      </c>
      <c r="D304" s="2" t="s">
        <v>784</v>
      </c>
    </row>
    <row r="305" spans="1:4" ht="22.5" customHeight="1" x14ac:dyDescent="0.25">
      <c r="A305" s="1">
        <v>305</v>
      </c>
      <c r="B305" s="2" t="s">
        <v>357</v>
      </c>
      <c r="C305" s="2" t="s">
        <v>780</v>
      </c>
      <c r="D305" s="2" t="s">
        <v>785</v>
      </c>
    </row>
    <row r="306" spans="1:4" ht="22.5" customHeight="1" x14ac:dyDescent="0.25">
      <c r="A306" s="1">
        <v>306</v>
      </c>
      <c r="B306" s="2" t="s">
        <v>357</v>
      </c>
      <c r="C306" s="2" t="s">
        <v>780</v>
      </c>
      <c r="D306" s="2" t="s">
        <v>786</v>
      </c>
    </row>
    <row r="307" spans="1:4" ht="22.5" customHeight="1" x14ac:dyDescent="0.25">
      <c r="A307" s="1">
        <v>307</v>
      </c>
      <c r="B307" s="2" t="s">
        <v>357</v>
      </c>
      <c r="C307" s="2" t="s">
        <v>780</v>
      </c>
      <c r="D307" s="2" t="s">
        <v>787</v>
      </c>
    </row>
    <row r="308" spans="1:4" ht="22.5" customHeight="1" x14ac:dyDescent="0.25">
      <c r="A308" s="1">
        <v>308</v>
      </c>
      <c r="B308" s="2" t="s">
        <v>357</v>
      </c>
      <c r="C308" s="2" t="s">
        <v>780</v>
      </c>
      <c r="D308" s="2" t="s">
        <v>788</v>
      </c>
    </row>
    <row r="309" spans="1:4" ht="22.5" customHeight="1" x14ac:dyDescent="0.25">
      <c r="A309" s="1">
        <v>309</v>
      </c>
      <c r="B309" s="2" t="s">
        <v>357</v>
      </c>
      <c r="C309" s="2" t="s">
        <v>780</v>
      </c>
      <c r="D309" s="2" t="s">
        <v>789</v>
      </c>
    </row>
    <row r="310" spans="1:4" ht="22.5" customHeight="1" x14ac:dyDescent="0.25">
      <c r="A310" s="1">
        <v>310</v>
      </c>
      <c r="B310" s="2" t="s">
        <v>357</v>
      </c>
      <c r="C310" s="2" t="s">
        <v>780</v>
      </c>
      <c r="D310" s="2" t="s">
        <v>790</v>
      </c>
    </row>
    <row r="311" spans="1:4" ht="22.5" customHeight="1" x14ac:dyDescent="0.25">
      <c r="A311" s="1">
        <v>311</v>
      </c>
      <c r="B311" s="2" t="s">
        <v>357</v>
      </c>
      <c r="C311" s="2" t="s">
        <v>780</v>
      </c>
      <c r="D311" s="2" t="s">
        <v>791</v>
      </c>
    </row>
    <row r="312" spans="1:4" ht="22.5" customHeight="1" x14ac:dyDescent="0.25">
      <c r="A312" s="1">
        <v>312</v>
      </c>
      <c r="B312" s="2" t="s">
        <v>357</v>
      </c>
      <c r="C312" s="2" t="s">
        <v>780</v>
      </c>
      <c r="D312" s="2" t="s">
        <v>792</v>
      </c>
    </row>
    <row r="313" spans="1:4" ht="22.5" customHeight="1" x14ac:dyDescent="0.25">
      <c r="A313" s="1">
        <v>313</v>
      </c>
      <c r="B313" s="2" t="s">
        <v>357</v>
      </c>
      <c r="C313" s="2" t="s">
        <v>780</v>
      </c>
      <c r="D313" s="2" t="s">
        <v>793</v>
      </c>
    </row>
    <row r="314" spans="1:4" ht="22.5" customHeight="1" x14ac:dyDescent="0.25">
      <c r="A314" s="1">
        <v>314</v>
      </c>
      <c r="B314" s="2" t="s">
        <v>357</v>
      </c>
      <c r="C314" s="2" t="s">
        <v>780</v>
      </c>
      <c r="D314" s="2" t="s">
        <v>794</v>
      </c>
    </row>
    <row r="315" spans="1:4" ht="22.5" customHeight="1" x14ac:dyDescent="0.25">
      <c r="A315" s="1">
        <v>315</v>
      </c>
      <c r="B315" s="2" t="s">
        <v>357</v>
      </c>
      <c r="C315" s="2" t="s">
        <v>780</v>
      </c>
      <c r="D315" s="2" t="s">
        <v>795</v>
      </c>
    </row>
    <row r="316" spans="1:4" ht="22.5" customHeight="1" x14ac:dyDescent="0.25">
      <c r="A316" s="1">
        <v>316</v>
      </c>
      <c r="B316" s="2" t="s">
        <v>357</v>
      </c>
      <c r="C316" s="2" t="s">
        <v>780</v>
      </c>
      <c r="D316" s="2" t="s">
        <v>796</v>
      </c>
    </row>
    <row r="317" spans="1:4" ht="22.5" customHeight="1" x14ac:dyDescent="0.25">
      <c r="A317" s="1">
        <v>317</v>
      </c>
      <c r="B317" s="2" t="s">
        <v>357</v>
      </c>
      <c r="C317" s="2" t="s">
        <v>780</v>
      </c>
      <c r="D317" s="2" t="s">
        <v>797</v>
      </c>
    </row>
    <row r="318" spans="1:4" ht="22.5" customHeight="1" x14ac:dyDescent="0.25">
      <c r="A318" s="1">
        <v>318</v>
      </c>
      <c r="B318" s="2" t="s">
        <v>357</v>
      </c>
      <c r="C318" s="2" t="s">
        <v>780</v>
      </c>
      <c r="D318" s="2" t="s">
        <v>798</v>
      </c>
    </row>
    <row r="319" spans="1:4" ht="22.5" customHeight="1" x14ac:dyDescent="0.25">
      <c r="A319" s="1">
        <v>319</v>
      </c>
      <c r="B319" s="2" t="s">
        <v>357</v>
      </c>
      <c r="C319" s="2" t="s">
        <v>780</v>
      </c>
      <c r="D319" s="2" t="s">
        <v>799</v>
      </c>
    </row>
    <row r="320" spans="1:4" ht="22.5" customHeight="1" x14ac:dyDescent="0.25">
      <c r="A320" s="1">
        <v>320</v>
      </c>
      <c r="B320" s="2" t="s">
        <v>357</v>
      </c>
      <c r="C320" s="2" t="s">
        <v>780</v>
      </c>
      <c r="D320" s="2" t="s">
        <v>800</v>
      </c>
    </row>
    <row r="321" spans="1:4" ht="22.5" customHeight="1" x14ac:dyDescent="0.25">
      <c r="A321" s="1">
        <v>321</v>
      </c>
      <c r="B321" s="2" t="s">
        <v>357</v>
      </c>
      <c r="C321" s="2" t="s">
        <v>780</v>
      </c>
      <c r="D321" s="2" t="s">
        <v>801</v>
      </c>
    </row>
    <row r="322" spans="1:4" ht="22.5" customHeight="1" x14ac:dyDescent="0.25">
      <c r="A322" s="1">
        <v>322</v>
      </c>
      <c r="B322" s="2" t="s">
        <v>357</v>
      </c>
      <c r="C322" s="2" t="s">
        <v>780</v>
      </c>
      <c r="D322" s="2" t="s">
        <v>802</v>
      </c>
    </row>
    <row r="323" spans="1:4" ht="22.5" customHeight="1" x14ac:dyDescent="0.25">
      <c r="A323" s="1">
        <v>323</v>
      </c>
      <c r="B323" s="2" t="s">
        <v>357</v>
      </c>
      <c r="C323" s="2" t="s">
        <v>780</v>
      </c>
      <c r="D323" s="2" t="s">
        <v>803</v>
      </c>
    </row>
    <row r="324" spans="1:4" ht="22.5" customHeight="1" x14ac:dyDescent="0.25">
      <c r="A324" s="1">
        <v>324</v>
      </c>
      <c r="B324" s="2" t="s">
        <v>357</v>
      </c>
      <c r="C324" s="2" t="s">
        <v>780</v>
      </c>
      <c r="D324" s="2" t="s">
        <v>804</v>
      </c>
    </row>
    <row r="325" spans="1:4" ht="22.5" customHeight="1" x14ac:dyDescent="0.25">
      <c r="A325" s="1">
        <v>325</v>
      </c>
      <c r="B325" s="2" t="s">
        <v>357</v>
      </c>
      <c r="C325" s="2" t="s">
        <v>780</v>
      </c>
      <c r="D325" s="2" t="s">
        <v>805</v>
      </c>
    </row>
    <row r="326" spans="1:4" ht="22.5" customHeight="1" x14ac:dyDescent="0.25">
      <c r="A326" s="1">
        <v>326</v>
      </c>
      <c r="B326" s="2" t="s">
        <v>357</v>
      </c>
      <c r="C326" s="2" t="s">
        <v>780</v>
      </c>
      <c r="D326" s="2" t="s">
        <v>806</v>
      </c>
    </row>
    <row r="327" spans="1:4" ht="22.5" customHeight="1" x14ac:dyDescent="0.25">
      <c r="A327" s="1">
        <v>327</v>
      </c>
      <c r="B327" s="2" t="s">
        <v>357</v>
      </c>
      <c r="C327" s="2" t="s">
        <v>780</v>
      </c>
      <c r="D327" s="2" t="s">
        <v>807</v>
      </c>
    </row>
    <row r="328" spans="1:4" ht="22.5" customHeight="1" x14ac:dyDescent="0.25">
      <c r="A328" s="1">
        <v>328</v>
      </c>
      <c r="B328" s="2" t="s">
        <v>357</v>
      </c>
      <c r="C328" s="2" t="s">
        <v>780</v>
      </c>
      <c r="D328" s="2" t="s">
        <v>808</v>
      </c>
    </row>
    <row r="329" spans="1:4" ht="22.5" customHeight="1" x14ac:dyDescent="0.25">
      <c r="A329" s="1">
        <v>329</v>
      </c>
      <c r="B329" s="2" t="s">
        <v>357</v>
      </c>
      <c r="C329" s="2" t="s">
        <v>780</v>
      </c>
      <c r="D329" s="2" t="s">
        <v>809</v>
      </c>
    </row>
    <row r="330" spans="1:4" ht="22.5" customHeight="1" x14ac:dyDescent="0.25">
      <c r="A330" s="1">
        <v>330</v>
      </c>
      <c r="B330" s="2" t="s">
        <v>357</v>
      </c>
      <c r="C330" s="2" t="s">
        <v>780</v>
      </c>
      <c r="D330" s="2" t="s">
        <v>810</v>
      </c>
    </row>
    <row r="331" spans="1:4" ht="22.5" customHeight="1" x14ac:dyDescent="0.25">
      <c r="A331" s="1">
        <v>331</v>
      </c>
      <c r="B331" s="2" t="s">
        <v>357</v>
      </c>
      <c r="C331" s="2" t="s">
        <v>780</v>
      </c>
      <c r="D331" s="2" t="s">
        <v>811</v>
      </c>
    </row>
    <row r="332" spans="1:4" ht="22.5" customHeight="1" x14ac:dyDescent="0.25">
      <c r="A332" s="1">
        <v>332</v>
      </c>
      <c r="B332" s="2" t="s">
        <v>357</v>
      </c>
      <c r="C332" s="2" t="s">
        <v>780</v>
      </c>
      <c r="D332" s="2" t="s">
        <v>812</v>
      </c>
    </row>
    <row r="333" spans="1:4" ht="22.5" customHeight="1" x14ac:dyDescent="0.25">
      <c r="A333" s="1">
        <v>333</v>
      </c>
      <c r="B333" s="2" t="s">
        <v>357</v>
      </c>
      <c r="C333" s="2" t="s">
        <v>780</v>
      </c>
      <c r="D333" s="2" t="s">
        <v>813</v>
      </c>
    </row>
    <row r="334" spans="1:4" ht="22.5" customHeight="1" x14ac:dyDescent="0.25">
      <c r="A334" s="1">
        <v>334</v>
      </c>
      <c r="B334" s="2" t="s">
        <v>357</v>
      </c>
      <c r="C334" s="2" t="s">
        <v>780</v>
      </c>
      <c r="D334" s="2" t="s">
        <v>814</v>
      </c>
    </row>
    <row r="335" spans="1:4" ht="22.5" customHeight="1" x14ac:dyDescent="0.25">
      <c r="A335" s="1">
        <v>335</v>
      </c>
      <c r="B335" s="2" t="s">
        <v>357</v>
      </c>
      <c r="C335" s="2" t="s">
        <v>780</v>
      </c>
      <c r="D335" s="2" t="s">
        <v>815</v>
      </c>
    </row>
    <row r="336" spans="1:4" ht="22.5" customHeight="1" x14ac:dyDescent="0.25">
      <c r="A336" s="1">
        <v>336</v>
      </c>
      <c r="B336" s="2" t="s">
        <v>357</v>
      </c>
      <c r="C336" s="2" t="s">
        <v>780</v>
      </c>
      <c r="D336" s="2" t="s">
        <v>816</v>
      </c>
    </row>
    <row r="337" spans="1:4" ht="22.5" customHeight="1" x14ac:dyDescent="0.25">
      <c r="A337" s="1">
        <v>337</v>
      </c>
      <c r="B337" s="2" t="s">
        <v>357</v>
      </c>
      <c r="C337" s="2" t="s">
        <v>817</v>
      </c>
      <c r="D337" s="2" t="s">
        <v>818</v>
      </c>
    </row>
    <row r="338" spans="1:4" ht="22.5" customHeight="1" x14ac:dyDescent="0.25">
      <c r="A338" s="1">
        <v>338</v>
      </c>
      <c r="B338" s="2" t="s">
        <v>357</v>
      </c>
      <c r="C338" s="2" t="s">
        <v>817</v>
      </c>
      <c r="D338" s="2" t="s">
        <v>819</v>
      </c>
    </row>
    <row r="339" spans="1:4" ht="22.5" customHeight="1" x14ac:dyDescent="0.25">
      <c r="A339" s="1">
        <v>339</v>
      </c>
      <c r="B339" s="2" t="s">
        <v>357</v>
      </c>
      <c r="C339" s="2" t="s">
        <v>817</v>
      </c>
      <c r="D339" s="2" t="s">
        <v>820</v>
      </c>
    </row>
    <row r="340" spans="1:4" ht="22.5" customHeight="1" x14ac:dyDescent="0.25">
      <c r="A340" s="1">
        <v>340</v>
      </c>
      <c r="B340" s="2" t="s">
        <v>357</v>
      </c>
      <c r="C340" s="2" t="s">
        <v>817</v>
      </c>
      <c r="D340" s="2" t="s">
        <v>821</v>
      </c>
    </row>
    <row r="341" spans="1:4" ht="22.5" customHeight="1" x14ac:dyDescent="0.25">
      <c r="A341" s="1">
        <v>341</v>
      </c>
      <c r="B341" s="2" t="s">
        <v>357</v>
      </c>
      <c r="C341" s="2" t="s">
        <v>817</v>
      </c>
      <c r="D341" s="2" t="s">
        <v>822</v>
      </c>
    </row>
    <row r="342" spans="1:4" ht="22.5" customHeight="1" x14ac:dyDescent="0.25">
      <c r="A342" s="1">
        <v>342</v>
      </c>
      <c r="B342" s="2" t="s">
        <v>357</v>
      </c>
      <c r="C342" s="2" t="s">
        <v>817</v>
      </c>
      <c r="D342" s="2" t="s">
        <v>823</v>
      </c>
    </row>
    <row r="343" spans="1:4" ht="22.5" customHeight="1" x14ac:dyDescent="0.25">
      <c r="A343" s="1">
        <v>343</v>
      </c>
      <c r="B343" s="2" t="s">
        <v>357</v>
      </c>
      <c r="C343" s="2" t="s">
        <v>817</v>
      </c>
      <c r="D343" s="2" t="s">
        <v>824</v>
      </c>
    </row>
    <row r="344" spans="1:4" ht="22.5" customHeight="1" x14ac:dyDescent="0.25">
      <c r="A344" s="1">
        <v>344</v>
      </c>
      <c r="B344" s="2" t="s">
        <v>357</v>
      </c>
      <c r="C344" s="2" t="s">
        <v>817</v>
      </c>
      <c r="D344" s="2" t="s">
        <v>825</v>
      </c>
    </row>
    <row r="345" spans="1:4" ht="22.5" customHeight="1" x14ac:dyDescent="0.25">
      <c r="A345" s="1">
        <v>345</v>
      </c>
      <c r="B345" s="2" t="s">
        <v>357</v>
      </c>
      <c r="C345" s="2" t="s">
        <v>817</v>
      </c>
      <c r="D345" s="2" t="s">
        <v>826</v>
      </c>
    </row>
    <row r="346" spans="1:4" ht="22.5" customHeight="1" x14ac:dyDescent="0.25">
      <c r="A346" s="1">
        <v>346</v>
      </c>
      <c r="B346" s="2" t="s">
        <v>357</v>
      </c>
      <c r="C346" s="2" t="s">
        <v>817</v>
      </c>
      <c r="D346" s="2" t="s">
        <v>827</v>
      </c>
    </row>
    <row r="347" spans="1:4" ht="22.5" customHeight="1" x14ac:dyDescent="0.25">
      <c r="A347" s="1">
        <v>347</v>
      </c>
      <c r="B347" s="2" t="s">
        <v>357</v>
      </c>
      <c r="C347" s="2" t="s">
        <v>817</v>
      </c>
      <c r="D347" s="2" t="s">
        <v>828</v>
      </c>
    </row>
    <row r="348" spans="1:4" ht="22.5" customHeight="1" x14ac:dyDescent="0.25">
      <c r="A348" s="1">
        <v>348</v>
      </c>
      <c r="B348" s="2" t="s">
        <v>357</v>
      </c>
      <c r="C348" s="2" t="s">
        <v>817</v>
      </c>
      <c r="D348" s="2" t="s">
        <v>829</v>
      </c>
    </row>
    <row r="349" spans="1:4" ht="22.5" customHeight="1" x14ac:dyDescent="0.25">
      <c r="A349" s="1">
        <v>349</v>
      </c>
      <c r="B349" s="2" t="s">
        <v>357</v>
      </c>
      <c r="C349" s="2" t="s">
        <v>817</v>
      </c>
      <c r="D349" s="2" t="s">
        <v>830</v>
      </c>
    </row>
    <row r="350" spans="1:4" ht="22.5" customHeight="1" x14ac:dyDescent="0.25">
      <c r="A350" s="1">
        <v>350</v>
      </c>
      <c r="B350" s="2" t="s">
        <v>357</v>
      </c>
      <c r="C350" s="2" t="s">
        <v>817</v>
      </c>
      <c r="D350" s="2" t="s">
        <v>831</v>
      </c>
    </row>
    <row r="351" spans="1:4" ht="22.5" customHeight="1" x14ac:dyDescent="0.25">
      <c r="A351" s="1">
        <v>351</v>
      </c>
      <c r="B351" s="2" t="s">
        <v>357</v>
      </c>
      <c r="C351" s="2" t="s">
        <v>817</v>
      </c>
      <c r="D351" s="2" t="s">
        <v>832</v>
      </c>
    </row>
    <row r="352" spans="1:4" ht="22.5" customHeight="1" x14ac:dyDescent="0.25">
      <c r="A352" s="1">
        <v>352</v>
      </c>
      <c r="B352" s="2" t="s">
        <v>357</v>
      </c>
      <c r="C352" s="2" t="s">
        <v>817</v>
      </c>
      <c r="D352" s="2" t="s">
        <v>833</v>
      </c>
    </row>
    <row r="353" spans="1:4" ht="22.5" customHeight="1" x14ac:dyDescent="0.25">
      <c r="A353" s="1">
        <v>353</v>
      </c>
      <c r="B353" s="2" t="s">
        <v>357</v>
      </c>
      <c r="C353" s="2" t="s">
        <v>817</v>
      </c>
      <c r="D353" s="2" t="s">
        <v>834</v>
      </c>
    </row>
    <row r="354" spans="1:4" ht="22.5" customHeight="1" x14ac:dyDescent="0.25">
      <c r="A354" s="1">
        <v>354</v>
      </c>
      <c r="B354" s="2" t="s">
        <v>357</v>
      </c>
      <c r="C354" s="2" t="s">
        <v>817</v>
      </c>
      <c r="D354" s="2" t="s">
        <v>835</v>
      </c>
    </row>
    <row r="355" spans="1:4" ht="22.5" customHeight="1" x14ac:dyDescent="0.25">
      <c r="A355" s="1">
        <v>355</v>
      </c>
      <c r="B355" s="2" t="s">
        <v>357</v>
      </c>
      <c r="C355" s="2" t="s">
        <v>817</v>
      </c>
      <c r="D355" s="2" t="s">
        <v>836</v>
      </c>
    </row>
    <row r="356" spans="1:4" ht="22.5" customHeight="1" x14ac:dyDescent="0.25">
      <c r="A356" s="1">
        <v>356</v>
      </c>
      <c r="B356" s="2" t="s">
        <v>357</v>
      </c>
      <c r="C356" s="2" t="s">
        <v>817</v>
      </c>
      <c r="D356" s="2" t="s">
        <v>837</v>
      </c>
    </row>
    <row r="357" spans="1:4" ht="22.5" customHeight="1" x14ac:dyDescent="0.25">
      <c r="A357" s="1">
        <v>357</v>
      </c>
      <c r="B357" s="2" t="s">
        <v>357</v>
      </c>
      <c r="C357" s="2" t="s">
        <v>817</v>
      </c>
      <c r="D357" s="2" t="s">
        <v>838</v>
      </c>
    </row>
    <row r="358" spans="1:4" ht="22.5" customHeight="1" x14ac:dyDescent="0.25">
      <c r="A358" s="1">
        <v>358</v>
      </c>
      <c r="B358" s="2" t="s">
        <v>357</v>
      </c>
      <c r="C358" s="2" t="s">
        <v>817</v>
      </c>
      <c r="D358" s="2" t="s">
        <v>839</v>
      </c>
    </row>
    <row r="359" spans="1:4" ht="22.5" customHeight="1" x14ac:dyDescent="0.25">
      <c r="A359" s="1">
        <v>359</v>
      </c>
      <c r="B359" s="2" t="s">
        <v>357</v>
      </c>
      <c r="C359" s="2" t="s">
        <v>817</v>
      </c>
      <c r="D359" s="2" t="s">
        <v>840</v>
      </c>
    </row>
    <row r="360" spans="1:4" ht="22.5" customHeight="1" x14ac:dyDescent="0.25">
      <c r="A360" s="1">
        <v>360</v>
      </c>
      <c r="B360" s="2" t="s">
        <v>357</v>
      </c>
      <c r="C360" s="2" t="s">
        <v>817</v>
      </c>
      <c r="D360" s="2" t="s">
        <v>841</v>
      </c>
    </row>
    <row r="361" spans="1:4" ht="22.5" customHeight="1" x14ac:dyDescent="0.25">
      <c r="A361" s="1">
        <v>361</v>
      </c>
      <c r="B361" s="2" t="s">
        <v>357</v>
      </c>
      <c r="C361" s="2" t="s">
        <v>817</v>
      </c>
      <c r="D361" s="2" t="s">
        <v>842</v>
      </c>
    </row>
    <row r="362" spans="1:4" ht="22.5" customHeight="1" x14ac:dyDescent="0.25">
      <c r="A362" s="1">
        <v>362</v>
      </c>
      <c r="B362" s="2" t="s">
        <v>357</v>
      </c>
      <c r="C362" s="2" t="s">
        <v>817</v>
      </c>
      <c r="D362" s="2" t="s">
        <v>843</v>
      </c>
    </row>
    <row r="363" spans="1:4" ht="22.5" customHeight="1" x14ac:dyDescent="0.25">
      <c r="A363" s="1">
        <v>363</v>
      </c>
      <c r="B363" s="2" t="s">
        <v>357</v>
      </c>
      <c r="C363" s="2" t="s">
        <v>817</v>
      </c>
      <c r="D363" s="2" t="s">
        <v>844</v>
      </c>
    </row>
    <row r="364" spans="1:4" ht="22.5" customHeight="1" x14ac:dyDescent="0.25">
      <c r="A364" s="1">
        <v>364</v>
      </c>
      <c r="B364" s="2" t="s">
        <v>357</v>
      </c>
      <c r="C364" s="2" t="s">
        <v>845</v>
      </c>
      <c r="D364" s="2" t="s">
        <v>846</v>
      </c>
    </row>
    <row r="365" spans="1:4" ht="22.5" customHeight="1" x14ac:dyDescent="0.25">
      <c r="A365" s="1">
        <v>365</v>
      </c>
      <c r="B365" s="2" t="s">
        <v>357</v>
      </c>
      <c r="C365" s="2" t="s">
        <v>845</v>
      </c>
      <c r="D365" s="2" t="s">
        <v>847</v>
      </c>
    </row>
    <row r="366" spans="1:4" ht="22.5" customHeight="1" x14ac:dyDescent="0.25">
      <c r="A366" s="1">
        <v>366</v>
      </c>
      <c r="B366" s="2" t="s">
        <v>357</v>
      </c>
      <c r="C366" s="2" t="s">
        <v>845</v>
      </c>
      <c r="D366" s="2" t="s">
        <v>848</v>
      </c>
    </row>
    <row r="367" spans="1:4" ht="22.5" customHeight="1" x14ac:dyDescent="0.25">
      <c r="A367" s="1">
        <v>367</v>
      </c>
      <c r="B367" s="2" t="s">
        <v>357</v>
      </c>
      <c r="C367" s="2" t="s">
        <v>845</v>
      </c>
      <c r="D367" s="2" t="s">
        <v>849</v>
      </c>
    </row>
    <row r="368" spans="1:4" ht="22.5" customHeight="1" x14ac:dyDescent="0.25">
      <c r="A368" s="1">
        <v>368</v>
      </c>
      <c r="B368" s="2" t="s">
        <v>357</v>
      </c>
      <c r="C368" s="2" t="s">
        <v>845</v>
      </c>
      <c r="D368" s="2" t="s">
        <v>850</v>
      </c>
    </row>
    <row r="369" spans="1:4" ht="22.5" customHeight="1" x14ac:dyDescent="0.25">
      <c r="A369" s="1">
        <v>369</v>
      </c>
      <c r="B369" s="2" t="s">
        <v>357</v>
      </c>
      <c r="C369" s="2" t="s">
        <v>845</v>
      </c>
      <c r="D369" s="2" t="s">
        <v>851</v>
      </c>
    </row>
    <row r="370" spans="1:4" ht="22.5" customHeight="1" x14ac:dyDescent="0.25">
      <c r="A370" s="1">
        <v>370</v>
      </c>
      <c r="B370" s="2" t="s">
        <v>357</v>
      </c>
      <c r="C370" s="2" t="s">
        <v>845</v>
      </c>
      <c r="D370" s="2" t="s">
        <v>852</v>
      </c>
    </row>
    <row r="371" spans="1:4" ht="22.5" customHeight="1" x14ac:dyDescent="0.25">
      <c r="A371" s="1">
        <v>371</v>
      </c>
      <c r="B371" s="2" t="s">
        <v>357</v>
      </c>
      <c r="C371" s="2" t="s">
        <v>845</v>
      </c>
      <c r="D371" s="2" t="s">
        <v>853</v>
      </c>
    </row>
    <row r="372" spans="1:4" ht="22.5" customHeight="1" x14ac:dyDescent="0.25">
      <c r="A372" s="1">
        <v>372</v>
      </c>
      <c r="B372" s="2" t="s">
        <v>357</v>
      </c>
      <c r="C372" s="2" t="s">
        <v>845</v>
      </c>
      <c r="D372" s="2" t="s">
        <v>854</v>
      </c>
    </row>
    <row r="373" spans="1:4" ht="22.5" customHeight="1" x14ac:dyDescent="0.25">
      <c r="A373" s="1">
        <v>373</v>
      </c>
      <c r="B373" s="2" t="s">
        <v>357</v>
      </c>
      <c r="C373" s="2" t="s">
        <v>855</v>
      </c>
      <c r="D373" s="2" t="s">
        <v>856</v>
      </c>
    </row>
    <row r="374" spans="1:4" ht="22.5" customHeight="1" x14ac:dyDescent="0.25">
      <c r="A374" s="1">
        <v>374</v>
      </c>
      <c r="B374" s="2" t="s">
        <v>357</v>
      </c>
      <c r="C374" s="2" t="s">
        <v>855</v>
      </c>
      <c r="D374" s="2" t="s">
        <v>857</v>
      </c>
    </row>
    <row r="375" spans="1:4" ht="22.5" customHeight="1" x14ac:dyDescent="0.25">
      <c r="A375" s="1">
        <v>375</v>
      </c>
      <c r="B375" s="2" t="s">
        <v>357</v>
      </c>
      <c r="C375" s="2" t="s">
        <v>855</v>
      </c>
      <c r="D375" s="2" t="s">
        <v>855</v>
      </c>
    </row>
    <row r="376" spans="1:4" ht="22.5" customHeight="1" x14ac:dyDescent="0.25">
      <c r="A376" s="1">
        <v>376</v>
      </c>
      <c r="B376" s="2" t="s">
        <v>357</v>
      </c>
      <c r="C376" s="2" t="s">
        <v>855</v>
      </c>
      <c r="D376" s="2" t="s">
        <v>737</v>
      </c>
    </row>
    <row r="377" spans="1:4" ht="22.5" customHeight="1" x14ac:dyDescent="0.25">
      <c r="A377" s="1">
        <v>377</v>
      </c>
      <c r="B377" s="2" t="s">
        <v>357</v>
      </c>
      <c r="C377" s="2" t="s">
        <v>855</v>
      </c>
      <c r="D377" s="2" t="s">
        <v>858</v>
      </c>
    </row>
    <row r="378" spans="1:4" ht="22.5" customHeight="1" x14ac:dyDescent="0.25">
      <c r="A378" s="1">
        <v>378</v>
      </c>
      <c r="B378" s="2" t="s">
        <v>357</v>
      </c>
      <c r="C378" s="2" t="s">
        <v>855</v>
      </c>
      <c r="D378" s="2" t="s">
        <v>859</v>
      </c>
    </row>
    <row r="379" spans="1:4" ht="22.5" customHeight="1" x14ac:dyDescent="0.25">
      <c r="A379" s="1">
        <v>379</v>
      </c>
      <c r="B379" s="2" t="s">
        <v>357</v>
      </c>
      <c r="C379" s="2" t="s">
        <v>855</v>
      </c>
      <c r="D379" s="2" t="s">
        <v>860</v>
      </c>
    </row>
    <row r="380" spans="1:4" ht="22.5" customHeight="1" x14ac:dyDescent="0.25">
      <c r="A380" s="1">
        <v>380</v>
      </c>
      <c r="B380" s="2" t="s">
        <v>357</v>
      </c>
      <c r="C380" s="2" t="s">
        <v>855</v>
      </c>
      <c r="D380" s="2" t="s">
        <v>861</v>
      </c>
    </row>
    <row r="381" spans="1:4" ht="22.5" customHeight="1" x14ac:dyDescent="0.25">
      <c r="A381" s="1">
        <v>381</v>
      </c>
      <c r="B381" s="2" t="s">
        <v>357</v>
      </c>
      <c r="C381" s="2" t="s">
        <v>855</v>
      </c>
      <c r="D381" s="2" t="s">
        <v>862</v>
      </c>
    </row>
    <row r="382" spans="1:4" ht="22.5" customHeight="1" x14ac:dyDescent="0.25">
      <c r="A382" s="1">
        <v>382</v>
      </c>
      <c r="B382" s="2" t="s">
        <v>357</v>
      </c>
      <c r="C382" s="2" t="s">
        <v>855</v>
      </c>
      <c r="D382" s="2" t="s">
        <v>863</v>
      </c>
    </row>
    <row r="383" spans="1:4" ht="22.5" customHeight="1" x14ac:dyDescent="0.25">
      <c r="A383" s="1">
        <v>383</v>
      </c>
      <c r="B383" s="2" t="s">
        <v>357</v>
      </c>
      <c r="C383" s="2" t="s">
        <v>855</v>
      </c>
      <c r="D383" s="2" t="s">
        <v>864</v>
      </c>
    </row>
    <row r="384" spans="1:4" ht="22.5" customHeight="1" x14ac:dyDescent="0.25">
      <c r="A384" s="1">
        <v>384</v>
      </c>
      <c r="B384" s="2" t="s">
        <v>357</v>
      </c>
      <c r="C384" s="2" t="s">
        <v>855</v>
      </c>
      <c r="D384" s="2" t="s">
        <v>865</v>
      </c>
    </row>
    <row r="385" spans="1:4" ht="22.5" customHeight="1" x14ac:dyDescent="0.25">
      <c r="A385" s="1">
        <v>385</v>
      </c>
      <c r="B385" s="2" t="s">
        <v>357</v>
      </c>
      <c r="C385" s="2" t="s">
        <v>855</v>
      </c>
      <c r="D385" s="2" t="s">
        <v>866</v>
      </c>
    </row>
    <row r="386" spans="1:4" ht="22.5" customHeight="1" x14ac:dyDescent="0.25">
      <c r="A386" s="1">
        <v>386</v>
      </c>
      <c r="B386" s="2" t="s">
        <v>357</v>
      </c>
      <c r="C386" s="2" t="s">
        <v>855</v>
      </c>
      <c r="D386" s="2" t="s">
        <v>867</v>
      </c>
    </row>
    <row r="387" spans="1:4" ht="22.5" customHeight="1" x14ac:dyDescent="0.25">
      <c r="A387" s="1">
        <v>387</v>
      </c>
      <c r="B387" s="2" t="s">
        <v>357</v>
      </c>
      <c r="C387" s="2" t="s">
        <v>855</v>
      </c>
      <c r="D387" s="2" t="s">
        <v>868</v>
      </c>
    </row>
    <row r="388" spans="1:4" ht="22.5" customHeight="1" x14ac:dyDescent="0.25">
      <c r="A388" s="1">
        <v>388</v>
      </c>
      <c r="B388" s="2" t="s">
        <v>357</v>
      </c>
      <c r="C388" s="2" t="s">
        <v>855</v>
      </c>
      <c r="D388" s="2" t="s">
        <v>869</v>
      </c>
    </row>
    <row r="389" spans="1:4" ht="22.5" customHeight="1" x14ac:dyDescent="0.25">
      <c r="A389" s="1">
        <v>389</v>
      </c>
      <c r="B389" s="2" t="s">
        <v>357</v>
      </c>
      <c r="C389" s="2" t="s">
        <v>855</v>
      </c>
      <c r="D389" s="2" t="s">
        <v>870</v>
      </c>
    </row>
    <row r="390" spans="1:4" ht="22.5" customHeight="1" x14ac:dyDescent="0.25">
      <c r="A390" s="1">
        <v>390</v>
      </c>
      <c r="B390" s="2" t="s">
        <v>357</v>
      </c>
      <c r="C390" s="2" t="s">
        <v>855</v>
      </c>
      <c r="D390" s="2" t="s">
        <v>871</v>
      </c>
    </row>
    <row r="391" spans="1:4" ht="22.5" customHeight="1" x14ac:dyDescent="0.25">
      <c r="A391" s="1">
        <v>391</v>
      </c>
      <c r="B391" s="2" t="s">
        <v>357</v>
      </c>
      <c r="C391" s="2" t="s">
        <v>855</v>
      </c>
      <c r="D391" s="2" t="s">
        <v>872</v>
      </c>
    </row>
    <row r="392" spans="1:4" ht="22.5" customHeight="1" x14ac:dyDescent="0.25">
      <c r="A392" s="1">
        <v>392</v>
      </c>
      <c r="B392" s="2" t="s">
        <v>357</v>
      </c>
      <c r="C392" s="2" t="s">
        <v>855</v>
      </c>
      <c r="D392" s="2" t="s">
        <v>873</v>
      </c>
    </row>
    <row r="393" spans="1:4" ht="22.5" customHeight="1" x14ac:dyDescent="0.25">
      <c r="A393" s="1">
        <v>393</v>
      </c>
      <c r="B393" s="2" t="s">
        <v>357</v>
      </c>
      <c r="C393" s="2" t="s">
        <v>855</v>
      </c>
      <c r="D393" s="2" t="s">
        <v>874</v>
      </c>
    </row>
    <row r="394" spans="1:4" ht="22.5" customHeight="1" x14ac:dyDescent="0.25">
      <c r="A394" s="1">
        <v>394</v>
      </c>
      <c r="B394" s="2" t="s">
        <v>357</v>
      </c>
      <c r="C394" s="2" t="s">
        <v>855</v>
      </c>
      <c r="D394" s="2" t="s">
        <v>875</v>
      </c>
    </row>
    <row r="395" spans="1:4" ht="22.5" customHeight="1" x14ac:dyDescent="0.25">
      <c r="A395" s="1">
        <v>395</v>
      </c>
      <c r="B395" s="2" t="s">
        <v>357</v>
      </c>
      <c r="C395" s="2" t="s">
        <v>855</v>
      </c>
      <c r="D395" s="2" t="s">
        <v>876</v>
      </c>
    </row>
    <row r="396" spans="1:4" ht="22.5" customHeight="1" x14ac:dyDescent="0.25">
      <c r="A396" s="1">
        <v>396</v>
      </c>
      <c r="B396" s="2" t="s">
        <v>357</v>
      </c>
      <c r="C396" s="2" t="s">
        <v>855</v>
      </c>
      <c r="D396" s="2" t="s">
        <v>877</v>
      </c>
    </row>
    <row r="397" spans="1:4" ht="22.5" customHeight="1" x14ac:dyDescent="0.25">
      <c r="A397" s="1">
        <v>397</v>
      </c>
      <c r="B397" s="2" t="s">
        <v>357</v>
      </c>
      <c r="C397" s="2" t="s">
        <v>855</v>
      </c>
      <c r="D397" s="2" t="s">
        <v>878</v>
      </c>
    </row>
    <row r="398" spans="1:4" ht="22.5" customHeight="1" x14ac:dyDescent="0.25">
      <c r="A398" s="1">
        <v>398</v>
      </c>
      <c r="B398" s="2" t="s">
        <v>357</v>
      </c>
      <c r="C398" s="2" t="s">
        <v>879</v>
      </c>
      <c r="D398" s="2" t="s">
        <v>880</v>
      </c>
    </row>
    <row r="399" spans="1:4" ht="22.5" customHeight="1" x14ac:dyDescent="0.25">
      <c r="A399" s="1">
        <v>399</v>
      </c>
      <c r="B399" s="2" t="s">
        <v>357</v>
      </c>
      <c r="C399" s="2" t="s">
        <v>879</v>
      </c>
      <c r="D399" s="2" t="s">
        <v>881</v>
      </c>
    </row>
    <row r="400" spans="1:4" ht="22.5" customHeight="1" x14ac:dyDescent="0.25">
      <c r="A400" s="1">
        <v>400</v>
      </c>
      <c r="B400" s="2" t="s">
        <v>357</v>
      </c>
      <c r="C400" s="2" t="s">
        <v>879</v>
      </c>
      <c r="D400" s="2" t="s">
        <v>882</v>
      </c>
    </row>
    <row r="401" spans="1:4" ht="22.5" customHeight="1" x14ac:dyDescent="0.25">
      <c r="A401" s="1">
        <v>401</v>
      </c>
      <c r="B401" s="2" t="s">
        <v>357</v>
      </c>
      <c r="C401" s="2" t="s">
        <v>879</v>
      </c>
      <c r="D401" s="2" t="s">
        <v>883</v>
      </c>
    </row>
    <row r="402" spans="1:4" ht="22.5" customHeight="1" x14ac:dyDescent="0.25">
      <c r="A402" s="1">
        <v>402</v>
      </c>
      <c r="B402" s="2" t="s">
        <v>357</v>
      </c>
      <c r="C402" s="2" t="s">
        <v>879</v>
      </c>
      <c r="D402" s="2" t="s">
        <v>884</v>
      </c>
    </row>
    <row r="403" spans="1:4" ht="22.5" customHeight="1" x14ac:dyDescent="0.25">
      <c r="A403" s="1">
        <v>403</v>
      </c>
      <c r="B403" s="2" t="s">
        <v>357</v>
      </c>
      <c r="C403" s="2" t="s">
        <v>879</v>
      </c>
      <c r="D403" s="2" t="s">
        <v>885</v>
      </c>
    </row>
    <row r="404" spans="1:4" ht="22.5" customHeight="1" x14ac:dyDescent="0.25">
      <c r="A404" s="1">
        <v>404</v>
      </c>
      <c r="B404" s="2" t="s">
        <v>357</v>
      </c>
      <c r="C404" s="2" t="s">
        <v>879</v>
      </c>
      <c r="D404" s="2" t="s">
        <v>886</v>
      </c>
    </row>
    <row r="405" spans="1:4" ht="22.5" customHeight="1" x14ac:dyDescent="0.25">
      <c r="A405" s="1">
        <v>405</v>
      </c>
      <c r="B405" s="2" t="s">
        <v>357</v>
      </c>
      <c r="C405" s="2" t="s">
        <v>879</v>
      </c>
      <c r="D405" s="2" t="s">
        <v>887</v>
      </c>
    </row>
    <row r="406" spans="1:4" ht="22.5" customHeight="1" x14ac:dyDescent="0.25">
      <c r="A406" s="1">
        <v>406</v>
      </c>
      <c r="B406" s="2" t="s">
        <v>357</v>
      </c>
      <c r="C406" s="2" t="s">
        <v>879</v>
      </c>
      <c r="D406" s="2" t="s">
        <v>888</v>
      </c>
    </row>
    <row r="407" spans="1:4" ht="22.5" customHeight="1" x14ac:dyDescent="0.25">
      <c r="A407" s="1">
        <v>407</v>
      </c>
      <c r="B407" s="2" t="s">
        <v>357</v>
      </c>
      <c r="C407" s="2" t="s">
        <v>879</v>
      </c>
      <c r="D407" s="2" t="s">
        <v>889</v>
      </c>
    </row>
    <row r="408" spans="1:4" ht="22.5" customHeight="1" x14ac:dyDescent="0.25">
      <c r="A408" s="1">
        <v>408</v>
      </c>
      <c r="B408" s="2" t="s">
        <v>357</v>
      </c>
      <c r="C408" s="2" t="s">
        <v>879</v>
      </c>
      <c r="D408" s="2" t="s">
        <v>890</v>
      </c>
    </row>
    <row r="409" spans="1:4" ht="22.5" customHeight="1" x14ac:dyDescent="0.25">
      <c r="A409" s="1">
        <v>409</v>
      </c>
      <c r="B409" s="2" t="s">
        <v>357</v>
      </c>
      <c r="C409" s="2" t="s">
        <v>879</v>
      </c>
      <c r="D409" s="2" t="s">
        <v>891</v>
      </c>
    </row>
    <row r="410" spans="1:4" ht="22.5" customHeight="1" x14ac:dyDescent="0.25">
      <c r="A410" s="1">
        <v>410</v>
      </c>
      <c r="B410" s="2" t="s">
        <v>357</v>
      </c>
      <c r="C410" s="2" t="s">
        <v>879</v>
      </c>
      <c r="D410" s="2" t="s">
        <v>892</v>
      </c>
    </row>
    <row r="411" spans="1:4" ht="22.5" customHeight="1" x14ac:dyDescent="0.25">
      <c r="A411" s="1">
        <v>411</v>
      </c>
      <c r="B411" s="2" t="s">
        <v>357</v>
      </c>
      <c r="C411" s="2" t="s">
        <v>879</v>
      </c>
      <c r="D411" s="2" t="s">
        <v>893</v>
      </c>
    </row>
    <row r="412" spans="1:4" ht="22.5" customHeight="1" x14ac:dyDescent="0.25">
      <c r="A412" s="1">
        <v>412</v>
      </c>
      <c r="B412" s="2" t="s">
        <v>357</v>
      </c>
      <c r="C412" s="2" t="s">
        <v>879</v>
      </c>
      <c r="D412" s="2" t="s">
        <v>894</v>
      </c>
    </row>
    <row r="413" spans="1:4" ht="22.5" customHeight="1" x14ac:dyDescent="0.25">
      <c r="A413" s="1">
        <v>413</v>
      </c>
      <c r="B413" s="2" t="s">
        <v>357</v>
      </c>
      <c r="C413" s="2" t="s">
        <v>879</v>
      </c>
      <c r="D413" s="2" t="s">
        <v>895</v>
      </c>
    </row>
    <row r="414" spans="1:4" ht="22.5" customHeight="1" x14ac:dyDescent="0.25">
      <c r="A414" s="1">
        <v>414</v>
      </c>
      <c r="B414" s="2" t="s">
        <v>357</v>
      </c>
      <c r="C414" s="2" t="s">
        <v>879</v>
      </c>
      <c r="D414" s="2" t="s">
        <v>896</v>
      </c>
    </row>
    <row r="415" spans="1:4" ht="22.5" customHeight="1" x14ac:dyDescent="0.25">
      <c r="A415" s="1">
        <v>415</v>
      </c>
      <c r="B415" s="2" t="s">
        <v>357</v>
      </c>
      <c r="C415" s="2" t="s">
        <v>879</v>
      </c>
      <c r="D415" s="2" t="s">
        <v>897</v>
      </c>
    </row>
    <row r="416" spans="1:4" ht="22.5" customHeight="1" x14ac:dyDescent="0.25">
      <c r="A416" s="1">
        <v>416</v>
      </c>
      <c r="B416" s="2" t="s">
        <v>357</v>
      </c>
      <c r="C416" s="2" t="s">
        <v>879</v>
      </c>
      <c r="D416" s="2" t="s">
        <v>898</v>
      </c>
    </row>
    <row r="417" spans="1:4" ht="22.5" customHeight="1" x14ac:dyDescent="0.25">
      <c r="A417" s="1">
        <v>417</v>
      </c>
      <c r="B417" s="2" t="s">
        <v>357</v>
      </c>
      <c r="C417" s="2" t="s">
        <v>879</v>
      </c>
      <c r="D417" s="2" t="s">
        <v>899</v>
      </c>
    </row>
    <row r="418" spans="1:4" ht="22.5" customHeight="1" x14ac:dyDescent="0.25">
      <c r="A418" s="1">
        <v>418</v>
      </c>
      <c r="B418" s="2" t="s">
        <v>357</v>
      </c>
      <c r="C418" s="2" t="s">
        <v>879</v>
      </c>
      <c r="D418" s="2" t="s">
        <v>900</v>
      </c>
    </row>
    <row r="419" spans="1:4" ht="22.5" customHeight="1" x14ac:dyDescent="0.25">
      <c r="A419" s="1">
        <v>419</v>
      </c>
      <c r="B419" s="2" t="s">
        <v>357</v>
      </c>
      <c r="C419" s="2" t="s">
        <v>879</v>
      </c>
      <c r="D419" s="2" t="s">
        <v>901</v>
      </c>
    </row>
    <row r="420" spans="1:4" ht="22.5" customHeight="1" x14ac:dyDescent="0.25">
      <c r="A420" s="1">
        <v>420</v>
      </c>
      <c r="B420" s="2" t="s">
        <v>357</v>
      </c>
      <c r="C420" s="2" t="s">
        <v>879</v>
      </c>
      <c r="D420" s="2" t="s">
        <v>902</v>
      </c>
    </row>
    <row r="421" spans="1:4" ht="22.5" customHeight="1" x14ac:dyDescent="0.25">
      <c r="A421" s="1">
        <v>421</v>
      </c>
      <c r="B421" s="2" t="s">
        <v>357</v>
      </c>
      <c r="C421" s="2" t="s">
        <v>879</v>
      </c>
      <c r="D421" s="2" t="s">
        <v>903</v>
      </c>
    </row>
    <row r="422" spans="1:4" ht="22.5" customHeight="1" x14ac:dyDescent="0.25">
      <c r="A422" s="1">
        <v>422</v>
      </c>
      <c r="B422" s="2" t="s">
        <v>357</v>
      </c>
      <c r="C422" s="2" t="s">
        <v>879</v>
      </c>
      <c r="D422" s="2" t="s">
        <v>904</v>
      </c>
    </row>
    <row r="423" spans="1:4" ht="22.5" customHeight="1" x14ac:dyDescent="0.25">
      <c r="A423" s="1">
        <v>423</v>
      </c>
      <c r="B423" s="2" t="s">
        <v>357</v>
      </c>
      <c r="C423" s="2" t="s">
        <v>879</v>
      </c>
      <c r="D423" s="2" t="s">
        <v>905</v>
      </c>
    </row>
    <row r="424" spans="1:4" ht="22.5" customHeight="1" x14ac:dyDescent="0.25">
      <c r="A424" s="1">
        <v>424</v>
      </c>
      <c r="B424" s="2" t="s">
        <v>357</v>
      </c>
      <c r="C424" s="2" t="s">
        <v>879</v>
      </c>
      <c r="D424" s="2" t="s">
        <v>906</v>
      </c>
    </row>
    <row r="425" spans="1:4" ht="22.5" customHeight="1" x14ac:dyDescent="0.25">
      <c r="A425" s="1">
        <v>425</v>
      </c>
      <c r="B425" s="2" t="s">
        <v>357</v>
      </c>
      <c r="C425" s="2" t="s">
        <v>879</v>
      </c>
      <c r="D425" s="2" t="s">
        <v>907</v>
      </c>
    </row>
    <row r="426" spans="1:4" ht="22.5" customHeight="1" x14ac:dyDescent="0.25">
      <c r="A426" s="1">
        <v>426</v>
      </c>
      <c r="B426" s="2" t="s">
        <v>357</v>
      </c>
      <c r="C426" s="2" t="s">
        <v>879</v>
      </c>
      <c r="D426" s="2" t="s">
        <v>908</v>
      </c>
    </row>
    <row r="427" spans="1:4" ht="22.5" customHeight="1" x14ac:dyDescent="0.25">
      <c r="A427" s="1">
        <v>427</v>
      </c>
      <c r="B427" s="2" t="s">
        <v>357</v>
      </c>
      <c r="C427" s="2" t="s">
        <v>879</v>
      </c>
      <c r="D427" s="2" t="s">
        <v>909</v>
      </c>
    </row>
    <row r="428" spans="1:4" ht="22.5" customHeight="1" x14ac:dyDescent="0.25">
      <c r="A428" s="1">
        <v>428</v>
      </c>
      <c r="B428" s="2" t="s">
        <v>357</v>
      </c>
      <c r="C428" s="2" t="s">
        <v>879</v>
      </c>
      <c r="D428" s="2" t="s">
        <v>910</v>
      </c>
    </row>
    <row r="429" spans="1:4" ht="22.5" customHeight="1" x14ac:dyDescent="0.25">
      <c r="A429" s="1">
        <v>429</v>
      </c>
      <c r="B429" s="2" t="s">
        <v>357</v>
      </c>
      <c r="C429" s="2" t="s">
        <v>879</v>
      </c>
      <c r="D429" s="2" t="s">
        <v>911</v>
      </c>
    </row>
    <row r="430" spans="1:4" ht="22.5" customHeight="1" x14ac:dyDescent="0.25">
      <c r="A430" s="1">
        <v>430</v>
      </c>
      <c r="B430" s="2" t="s">
        <v>357</v>
      </c>
      <c r="C430" s="2" t="s">
        <v>879</v>
      </c>
      <c r="D430" s="2" t="s">
        <v>912</v>
      </c>
    </row>
    <row r="431" spans="1:4" ht="22.5" customHeight="1" x14ac:dyDescent="0.25">
      <c r="A431" s="1">
        <v>431</v>
      </c>
      <c r="B431" s="2" t="s">
        <v>357</v>
      </c>
      <c r="C431" s="2" t="s">
        <v>879</v>
      </c>
      <c r="D431" s="2" t="s">
        <v>913</v>
      </c>
    </row>
    <row r="432" spans="1:4" ht="22.5" customHeight="1" x14ac:dyDescent="0.25">
      <c r="A432" s="1">
        <v>432</v>
      </c>
      <c r="B432" s="2" t="s">
        <v>357</v>
      </c>
      <c r="C432" s="2" t="s">
        <v>879</v>
      </c>
      <c r="D432" s="2" t="s">
        <v>914</v>
      </c>
    </row>
    <row r="433" spans="1:4" ht="22.5" customHeight="1" x14ac:dyDescent="0.25">
      <c r="A433" s="1">
        <v>433</v>
      </c>
      <c r="B433" s="2" t="s">
        <v>357</v>
      </c>
      <c r="C433" s="2" t="s">
        <v>879</v>
      </c>
      <c r="D433" s="2" t="s">
        <v>915</v>
      </c>
    </row>
    <row r="434" spans="1:4" ht="22.5" customHeight="1" x14ac:dyDescent="0.25">
      <c r="A434" s="1">
        <v>434</v>
      </c>
      <c r="B434" s="2" t="s">
        <v>357</v>
      </c>
      <c r="C434" s="2" t="s">
        <v>879</v>
      </c>
      <c r="D434" s="2" t="s">
        <v>916</v>
      </c>
    </row>
    <row r="435" spans="1:4" ht="22.5" customHeight="1" x14ac:dyDescent="0.25">
      <c r="A435" s="1">
        <v>435</v>
      </c>
      <c r="B435" s="2" t="s">
        <v>357</v>
      </c>
      <c r="C435" s="2" t="s">
        <v>879</v>
      </c>
      <c r="D435" s="2" t="s">
        <v>917</v>
      </c>
    </row>
    <row r="436" spans="1:4" ht="22.5" customHeight="1" x14ac:dyDescent="0.25">
      <c r="A436" s="1">
        <v>436</v>
      </c>
      <c r="B436" s="2" t="s">
        <v>357</v>
      </c>
      <c r="C436" s="2" t="s">
        <v>879</v>
      </c>
      <c r="D436" s="2" t="s">
        <v>918</v>
      </c>
    </row>
    <row r="437" spans="1:4" ht="22.5" customHeight="1" x14ac:dyDescent="0.25">
      <c r="A437" s="1">
        <v>437</v>
      </c>
      <c r="B437" s="2" t="s">
        <v>357</v>
      </c>
      <c r="C437" s="2" t="s">
        <v>879</v>
      </c>
      <c r="D437" s="2" t="s">
        <v>919</v>
      </c>
    </row>
    <row r="438" spans="1:4" ht="22.5" customHeight="1" x14ac:dyDescent="0.25">
      <c r="A438" s="1">
        <v>438</v>
      </c>
      <c r="B438" s="2" t="s">
        <v>357</v>
      </c>
      <c r="C438" s="2" t="s">
        <v>879</v>
      </c>
      <c r="D438" s="2" t="s">
        <v>920</v>
      </c>
    </row>
    <row r="439" spans="1:4" ht="22.5" customHeight="1" x14ac:dyDescent="0.25">
      <c r="A439" s="1">
        <v>439</v>
      </c>
      <c r="B439" s="2" t="s">
        <v>357</v>
      </c>
      <c r="C439" s="2" t="s">
        <v>879</v>
      </c>
      <c r="D439" s="2" t="s">
        <v>921</v>
      </c>
    </row>
    <row r="440" spans="1:4" ht="22.5" customHeight="1" x14ac:dyDescent="0.25">
      <c r="A440" s="1">
        <v>440</v>
      </c>
      <c r="B440" s="2" t="s">
        <v>357</v>
      </c>
      <c r="C440" s="2" t="s">
        <v>879</v>
      </c>
      <c r="D440" s="2" t="s">
        <v>922</v>
      </c>
    </row>
    <row r="441" spans="1:4" ht="22.5" customHeight="1" x14ac:dyDescent="0.25">
      <c r="A441" s="1">
        <v>441</v>
      </c>
      <c r="B441" s="2" t="s">
        <v>357</v>
      </c>
      <c r="C441" s="2" t="s">
        <v>879</v>
      </c>
      <c r="D441" s="2" t="s">
        <v>923</v>
      </c>
    </row>
    <row r="442" spans="1:4" ht="22.5" customHeight="1" x14ac:dyDescent="0.25">
      <c r="A442" s="1">
        <v>442</v>
      </c>
      <c r="B442" s="2" t="s">
        <v>357</v>
      </c>
      <c r="C442" s="2" t="s">
        <v>879</v>
      </c>
      <c r="D442" s="2" t="s">
        <v>924</v>
      </c>
    </row>
    <row r="443" spans="1:4" ht="22.5" customHeight="1" x14ac:dyDescent="0.25">
      <c r="A443" s="1">
        <v>443</v>
      </c>
      <c r="B443" s="2" t="s">
        <v>357</v>
      </c>
      <c r="C443" s="2" t="s">
        <v>879</v>
      </c>
      <c r="D443" s="2" t="s">
        <v>925</v>
      </c>
    </row>
    <row r="444" spans="1:4" ht="22.5" customHeight="1" x14ac:dyDescent="0.25">
      <c r="A444" s="1">
        <v>444</v>
      </c>
      <c r="B444" s="2" t="s">
        <v>357</v>
      </c>
      <c r="C444" s="2" t="s">
        <v>879</v>
      </c>
      <c r="D444" s="2" t="s">
        <v>926</v>
      </c>
    </row>
    <row r="445" spans="1:4" ht="22.5" customHeight="1" x14ac:dyDescent="0.25">
      <c r="A445" s="1">
        <v>445</v>
      </c>
      <c r="B445" s="2" t="s">
        <v>357</v>
      </c>
      <c r="C445" s="2" t="s">
        <v>879</v>
      </c>
      <c r="D445" s="2" t="s">
        <v>927</v>
      </c>
    </row>
    <row r="446" spans="1:4" ht="22.5" customHeight="1" x14ac:dyDescent="0.25">
      <c r="A446" s="1">
        <v>446</v>
      </c>
      <c r="B446" s="2" t="s">
        <v>357</v>
      </c>
      <c r="C446" s="2" t="s">
        <v>928</v>
      </c>
      <c r="D446" s="2" t="s">
        <v>929</v>
      </c>
    </row>
    <row r="447" spans="1:4" ht="22.5" customHeight="1" x14ac:dyDescent="0.25">
      <c r="A447" s="1">
        <v>447</v>
      </c>
      <c r="B447" s="2" t="s">
        <v>357</v>
      </c>
      <c r="C447" s="2" t="s">
        <v>928</v>
      </c>
      <c r="D447" s="2" t="s">
        <v>930</v>
      </c>
    </row>
    <row r="448" spans="1:4" ht="22.5" customHeight="1" x14ac:dyDescent="0.25">
      <c r="A448" s="1">
        <v>448</v>
      </c>
      <c r="B448" s="2" t="s">
        <v>357</v>
      </c>
      <c r="C448" s="2" t="s">
        <v>928</v>
      </c>
      <c r="D448" s="2" t="s">
        <v>931</v>
      </c>
    </row>
    <row r="449" spans="1:4" ht="22.5" customHeight="1" x14ac:dyDescent="0.25">
      <c r="A449" s="1">
        <v>449</v>
      </c>
      <c r="B449" s="2" t="s">
        <v>357</v>
      </c>
      <c r="C449" s="2" t="s">
        <v>928</v>
      </c>
      <c r="D449" s="2" t="s">
        <v>932</v>
      </c>
    </row>
    <row r="450" spans="1:4" ht="22.5" customHeight="1" x14ac:dyDescent="0.25">
      <c r="A450" s="1">
        <v>450</v>
      </c>
      <c r="B450" s="2" t="s">
        <v>357</v>
      </c>
      <c r="C450" s="2" t="s">
        <v>928</v>
      </c>
      <c r="D450" s="2" t="s">
        <v>933</v>
      </c>
    </row>
    <row r="451" spans="1:4" ht="22.5" customHeight="1" x14ac:dyDescent="0.25">
      <c r="A451" s="1">
        <v>451</v>
      </c>
      <c r="B451" s="2" t="s">
        <v>357</v>
      </c>
      <c r="C451" s="2" t="s">
        <v>928</v>
      </c>
      <c r="D451" s="2" t="s">
        <v>934</v>
      </c>
    </row>
    <row r="452" spans="1:4" ht="22.5" customHeight="1" x14ac:dyDescent="0.25">
      <c r="A452" s="1">
        <v>452</v>
      </c>
      <c r="B452" s="2" t="s">
        <v>357</v>
      </c>
      <c r="C452" s="2" t="s">
        <v>928</v>
      </c>
      <c r="D452" s="2" t="s">
        <v>935</v>
      </c>
    </row>
    <row r="453" spans="1:4" ht="22.5" customHeight="1" x14ac:dyDescent="0.25">
      <c r="A453" s="1">
        <v>453</v>
      </c>
      <c r="B453" s="2" t="s">
        <v>357</v>
      </c>
      <c r="C453" s="2" t="s">
        <v>928</v>
      </c>
      <c r="D453" s="2" t="s">
        <v>936</v>
      </c>
    </row>
    <row r="454" spans="1:4" ht="22.5" customHeight="1" x14ac:dyDescent="0.25">
      <c r="A454" s="1">
        <v>454</v>
      </c>
      <c r="B454" s="2" t="s">
        <v>357</v>
      </c>
      <c r="C454" s="2" t="s">
        <v>928</v>
      </c>
      <c r="D454" s="2" t="s">
        <v>937</v>
      </c>
    </row>
    <row r="455" spans="1:4" ht="22.5" customHeight="1" x14ac:dyDescent="0.25">
      <c r="A455" s="1">
        <v>455</v>
      </c>
      <c r="B455" s="2" t="s">
        <v>357</v>
      </c>
      <c r="C455" s="2" t="s">
        <v>928</v>
      </c>
      <c r="D455" s="2" t="s">
        <v>938</v>
      </c>
    </row>
    <row r="456" spans="1:4" ht="22.5" customHeight="1" x14ac:dyDescent="0.25">
      <c r="A456" s="1">
        <v>456</v>
      </c>
      <c r="B456" s="2" t="s">
        <v>357</v>
      </c>
      <c r="C456" s="2" t="s">
        <v>928</v>
      </c>
      <c r="D456" s="2" t="s">
        <v>939</v>
      </c>
    </row>
    <row r="457" spans="1:4" ht="22.5" customHeight="1" x14ac:dyDescent="0.25">
      <c r="A457" s="1">
        <v>457</v>
      </c>
      <c r="B457" s="2" t="s">
        <v>357</v>
      </c>
      <c r="C457" s="2" t="s">
        <v>928</v>
      </c>
      <c r="D457" s="2" t="s">
        <v>908</v>
      </c>
    </row>
    <row r="458" spans="1:4" ht="22.5" customHeight="1" x14ac:dyDescent="0.25">
      <c r="A458" s="1">
        <v>458</v>
      </c>
      <c r="B458" s="2" t="s">
        <v>357</v>
      </c>
      <c r="C458" s="2" t="s">
        <v>928</v>
      </c>
      <c r="D458" s="2" t="s">
        <v>940</v>
      </c>
    </row>
    <row r="459" spans="1:4" ht="22.5" customHeight="1" x14ac:dyDescent="0.25">
      <c r="A459" s="1">
        <v>459</v>
      </c>
      <c r="B459" s="2" t="s">
        <v>357</v>
      </c>
      <c r="C459" s="2" t="s">
        <v>928</v>
      </c>
      <c r="D459" s="2" t="s">
        <v>941</v>
      </c>
    </row>
    <row r="460" spans="1:4" ht="22.5" customHeight="1" x14ac:dyDescent="0.25">
      <c r="A460" s="1">
        <v>460</v>
      </c>
      <c r="B460" s="2" t="s">
        <v>357</v>
      </c>
      <c r="C460" s="2" t="s">
        <v>928</v>
      </c>
      <c r="D460" s="2" t="s">
        <v>942</v>
      </c>
    </row>
    <row r="461" spans="1:4" ht="22.5" customHeight="1" x14ac:dyDescent="0.25">
      <c r="A461" s="1">
        <v>461</v>
      </c>
      <c r="B461" s="2" t="s">
        <v>357</v>
      </c>
      <c r="C461" s="2" t="s">
        <v>928</v>
      </c>
      <c r="D461" s="2" t="s">
        <v>943</v>
      </c>
    </row>
    <row r="462" spans="1:4" ht="22.5" customHeight="1" x14ac:dyDescent="0.25">
      <c r="A462" s="1">
        <v>462</v>
      </c>
      <c r="B462" s="2" t="s">
        <v>357</v>
      </c>
      <c r="C462" s="2" t="s">
        <v>928</v>
      </c>
      <c r="D462" s="2" t="s">
        <v>944</v>
      </c>
    </row>
    <row r="463" spans="1:4" ht="22.5" customHeight="1" x14ac:dyDescent="0.25">
      <c r="A463" s="1">
        <v>463</v>
      </c>
      <c r="B463" s="2" t="s">
        <v>357</v>
      </c>
      <c r="C463" s="2" t="s">
        <v>928</v>
      </c>
      <c r="D463" s="2" t="s">
        <v>945</v>
      </c>
    </row>
    <row r="464" spans="1:4" ht="22.5" customHeight="1" x14ac:dyDescent="0.25">
      <c r="A464" s="1">
        <v>464</v>
      </c>
      <c r="B464" s="2" t="s">
        <v>357</v>
      </c>
      <c r="C464" s="2" t="s">
        <v>928</v>
      </c>
      <c r="D464" s="2" t="s">
        <v>946</v>
      </c>
    </row>
    <row r="465" spans="1:4" ht="22.5" customHeight="1" x14ac:dyDescent="0.25">
      <c r="A465" s="1">
        <v>465</v>
      </c>
      <c r="B465" s="2" t="s">
        <v>357</v>
      </c>
      <c r="C465" s="2" t="s">
        <v>928</v>
      </c>
      <c r="D465" s="2" t="s">
        <v>947</v>
      </c>
    </row>
    <row r="466" spans="1:4" ht="22.5" customHeight="1" x14ac:dyDescent="0.25">
      <c r="A466" s="1">
        <v>466</v>
      </c>
      <c r="B466" s="2" t="s">
        <v>357</v>
      </c>
      <c r="C466" s="2" t="s">
        <v>928</v>
      </c>
      <c r="D466" s="2" t="s">
        <v>948</v>
      </c>
    </row>
    <row r="467" spans="1:4" ht="22.5" customHeight="1" x14ac:dyDescent="0.25">
      <c r="A467" s="1">
        <v>467</v>
      </c>
      <c r="B467" s="2" t="s">
        <v>357</v>
      </c>
      <c r="C467" s="2" t="s">
        <v>928</v>
      </c>
      <c r="D467" s="2" t="s">
        <v>949</v>
      </c>
    </row>
    <row r="468" spans="1:4" ht="22.5" customHeight="1" x14ac:dyDescent="0.25">
      <c r="A468" s="1">
        <v>468</v>
      </c>
      <c r="B468" s="2" t="s">
        <v>357</v>
      </c>
      <c r="C468" s="2" t="s">
        <v>950</v>
      </c>
      <c r="D468" s="2" t="s">
        <v>951</v>
      </c>
    </row>
    <row r="469" spans="1:4" ht="22.5" customHeight="1" x14ac:dyDescent="0.25">
      <c r="A469" s="1">
        <v>469</v>
      </c>
      <c r="B469" s="2" t="s">
        <v>357</v>
      </c>
      <c r="C469" s="2" t="s">
        <v>950</v>
      </c>
      <c r="D469" s="2" t="s">
        <v>952</v>
      </c>
    </row>
    <row r="470" spans="1:4" ht="22.5" customHeight="1" x14ac:dyDescent="0.25">
      <c r="A470" s="1">
        <v>470</v>
      </c>
      <c r="B470" s="2" t="s">
        <v>357</v>
      </c>
      <c r="C470" s="2" t="s">
        <v>950</v>
      </c>
      <c r="D470" s="2" t="s">
        <v>953</v>
      </c>
    </row>
    <row r="471" spans="1:4" ht="22.5" customHeight="1" x14ac:dyDescent="0.25">
      <c r="A471" s="1">
        <v>471</v>
      </c>
      <c r="B471" s="2" t="s">
        <v>357</v>
      </c>
      <c r="C471" s="2" t="s">
        <v>950</v>
      </c>
      <c r="D471" s="2" t="s">
        <v>954</v>
      </c>
    </row>
    <row r="472" spans="1:4" ht="22.5" customHeight="1" x14ac:dyDescent="0.25">
      <c r="A472" s="1">
        <v>472</v>
      </c>
      <c r="B472" s="2" t="s">
        <v>357</v>
      </c>
      <c r="C472" s="2" t="s">
        <v>950</v>
      </c>
      <c r="D472" s="2" t="s">
        <v>955</v>
      </c>
    </row>
    <row r="473" spans="1:4" ht="22.5" customHeight="1" x14ac:dyDescent="0.25">
      <c r="A473" s="1">
        <v>473</v>
      </c>
      <c r="B473" s="2" t="s">
        <v>357</v>
      </c>
      <c r="C473" s="2" t="s">
        <v>950</v>
      </c>
      <c r="D473" s="2" t="s">
        <v>956</v>
      </c>
    </row>
    <row r="474" spans="1:4" ht="22.5" customHeight="1" x14ac:dyDescent="0.25">
      <c r="A474" s="1">
        <v>474</v>
      </c>
      <c r="B474" s="2" t="s">
        <v>357</v>
      </c>
      <c r="C474" s="2" t="s">
        <v>950</v>
      </c>
      <c r="D474" s="2" t="s">
        <v>957</v>
      </c>
    </row>
    <row r="475" spans="1:4" ht="22.5" customHeight="1" x14ac:dyDescent="0.25">
      <c r="A475" s="1">
        <v>475</v>
      </c>
      <c r="B475" s="2" t="s">
        <v>357</v>
      </c>
      <c r="C475" s="2" t="s">
        <v>950</v>
      </c>
      <c r="D475" s="2" t="s">
        <v>958</v>
      </c>
    </row>
    <row r="476" spans="1:4" ht="22.5" customHeight="1" x14ac:dyDescent="0.25">
      <c r="A476" s="1">
        <v>476</v>
      </c>
      <c r="B476" s="2" t="s">
        <v>357</v>
      </c>
      <c r="C476" s="2" t="s">
        <v>950</v>
      </c>
      <c r="D476" s="2" t="s">
        <v>959</v>
      </c>
    </row>
    <row r="477" spans="1:4" ht="22.5" customHeight="1" x14ac:dyDescent="0.25">
      <c r="A477" s="1">
        <v>477</v>
      </c>
      <c r="B477" s="2" t="s">
        <v>357</v>
      </c>
      <c r="C477" s="2" t="s">
        <v>950</v>
      </c>
      <c r="D477" s="2" t="s">
        <v>960</v>
      </c>
    </row>
    <row r="478" spans="1:4" ht="22.5" customHeight="1" x14ac:dyDescent="0.25">
      <c r="A478" s="1">
        <v>478</v>
      </c>
      <c r="B478" s="2" t="s">
        <v>357</v>
      </c>
      <c r="C478" s="2" t="s">
        <v>950</v>
      </c>
      <c r="D478" s="2" t="s">
        <v>961</v>
      </c>
    </row>
    <row r="479" spans="1:4" ht="22.5" customHeight="1" x14ac:dyDescent="0.25">
      <c r="A479" s="1">
        <v>479</v>
      </c>
      <c r="B479" s="2" t="s">
        <v>357</v>
      </c>
      <c r="C479" s="2" t="s">
        <v>950</v>
      </c>
      <c r="D479" s="2" t="s">
        <v>962</v>
      </c>
    </row>
    <row r="480" spans="1:4" ht="22.5" customHeight="1" x14ac:dyDescent="0.25">
      <c r="A480" s="1">
        <v>480</v>
      </c>
      <c r="B480" s="2" t="s">
        <v>357</v>
      </c>
      <c r="C480" s="2" t="s">
        <v>950</v>
      </c>
      <c r="D480" s="2" t="s">
        <v>963</v>
      </c>
    </row>
    <row r="481" spans="1:4" ht="22.5" customHeight="1" x14ac:dyDescent="0.25">
      <c r="A481" s="1">
        <v>481</v>
      </c>
      <c r="B481" s="2" t="s">
        <v>357</v>
      </c>
      <c r="C481" s="2" t="s">
        <v>950</v>
      </c>
      <c r="D481" s="2" t="s">
        <v>964</v>
      </c>
    </row>
    <row r="482" spans="1:4" ht="22.5" customHeight="1" x14ac:dyDescent="0.25">
      <c r="A482" s="1">
        <v>482</v>
      </c>
      <c r="B482" s="2" t="s">
        <v>357</v>
      </c>
      <c r="C482" s="2" t="s">
        <v>965</v>
      </c>
      <c r="D482" s="2" t="s">
        <v>966</v>
      </c>
    </row>
    <row r="483" spans="1:4" ht="22.5" customHeight="1" x14ac:dyDescent="0.25">
      <c r="A483" s="1">
        <v>483</v>
      </c>
      <c r="B483" s="2" t="s">
        <v>357</v>
      </c>
      <c r="C483" s="2" t="s">
        <v>965</v>
      </c>
      <c r="D483" s="2" t="s">
        <v>967</v>
      </c>
    </row>
    <row r="484" spans="1:4" ht="22.5" customHeight="1" x14ac:dyDescent="0.25">
      <c r="A484" s="1">
        <v>484</v>
      </c>
      <c r="B484" s="2" t="s">
        <v>357</v>
      </c>
      <c r="C484" s="2" t="s">
        <v>965</v>
      </c>
      <c r="D484" s="2" t="s">
        <v>968</v>
      </c>
    </row>
    <row r="485" spans="1:4" ht="22.5" customHeight="1" x14ac:dyDescent="0.25">
      <c r="A485" s="1">
        <v>485</v>
      </c>
      <c r="B485" s="2" t="s">
        <v>357</v>
      </c>
      <c r="C485" s="2" t="s">
        <v>965</v>
      </c>
      <c r="D485" s="2" t="s">
        <v>969</v>
      </c>
    </row>
    <row r="486" spans="1:4" ht="22.5" customHeight="1" x14ac:dyDescent="0.25">
      <c r="A486" s="1">
        <v>486</v>
      </c>
      <c r="B486" s="2" t="s">
        <v>357</v>
      </c>
      <c r="C486" s="2" t="s">
        <v>965</v>
      </c>
      <c r="D486" s="2" t="s">
        <v>970</v>
      </c>
    </row>
    <row r="487" spans="1:4" ht="22.5" customHeight="1" x14ac:dyDescent="0.25">
      <c r="A487" s="1">
        <v>487</v>
      </c>
      <c r="B487" s="2" t="s">
        <v>357</v>
      </c>
      <c r="C487" s="2" t="s">
        <v>965</v>
      </c>
      <c r="D487" s="2" t="s">
        <v>971</v>
      </c>
    </row>
    <row r="488" spans="1:4" ht="22.5" customHeight="1" x14ac:dyDescent="0.25">
      <c r="A488" s="1">
        <v>488</v>
      </c>
      <c r="B488" s="2" t="s">
        <v>357</v>
      </c>
      <c r="C488" s="2" t="s">
        <v>965</v>
      </c>
      <c r="D488" s="2" t="s">
        <v>898</v>
      </c>
    </row>
    <row r="489" spans="1:4" ht="22.5" customHeight="1" x14ac:dyDescent="0.25">
      <c r="A489" s="1">
        <v>489</v>
      </c>
      <c r="B489" s="2" t="s">
        <v>357</v>
      </c>
      <c r="C489" s="2" t="s">
        <v>965</v>
      </c>
      <c r="D489" s="2" t="s">
        <v>494</v>
      </c>
    </row>
    <row r="490" spans="1:4" ht="22.5" customHeight="1" x14ac:dyDescent="0.25">
      <c r="A490" s="1">
        <v>490</v>
      </c>
      <c r="B490" s="2" t="s">
        <v>357</v>
      </c>
      <c r="C490" s="2" t="s">
        <v>965</v>
      </c>
      <c r="D490" s="2" t="s">
        <v>972</v>
      </c>
    </row>
    <row r="491" spans="1:4" ht="22.5" customHeight="1" x14ac:dyDescent="0.25">
      <c r="A491" s="1">
        <v>491</v>
      </c>
      <c r="B491" s="2" t="s">
        <v>357</v>
      </c>
      <c r="C491" s="2" t="s">
        <v>965</v>
      </c>
      <c r="D491" s="2" t="s">
        <v>973</v>
      </c>
    </row>
    <row r="492" spans="1:4" ht="22.5" customHeight="1" x14ac:dyDescent="0.25">
      <c r="A492" s="1">
        <v>492</v>
      </c>
      <c r="B492" s="2" t="s">
        <v>357</v>
      </c>
      <c r="C492" s="2" t="s">
        <v>965</v>
      </c>
      <c r="D492" s="2" t="s">
        <v>974</v>
      </c>
    </row>
    <row r="493" spans="1:4" ht="22.5" customHeight="1" x14ac:dyDescent="0.25">
      <c r="A493" s="1">
        <v>493</v>
      </c>
      <c r="B493" s="2" t="s">
        <v>357</v>
      </c>
      <c r="C493" s="2" t="s">
        <v>965</v>
      </c>
      <c r="D493" s="2" t="s">
        <v>975</v>
      </c>
    </row>
    <row r="494" spans="1:4" ht="22.5" customHeight="1" x14ac:dyDescent="0.25">
      <c r="A494" s="1">
        <v>494</v>
      </c>
      <c r="B494" s="2" t="s">
        <v>357</v>
      </c>
      <c r="C494" s="2" t="s">
        <v>965</v>
      </c>
      <c r="D494" s="2" t="s">
        <v>976</v>
      </c>
    </row>
    <row r="495" spans="1:4" ht="22.5" customHeight="1" x14ac:dyDescent="0.25">
      <c r="A495" s="1">
        <v>495</v>
      </c>
      <c r="B495" s="2" t="s">
        <v>357</v>
      </c>
      <c r="C495" s="2" t="s">
        <v>965</v>
      </c>
      <c r="D495" s="2" t="s">
        <v>977</v>
      </c>
    </row>
    <row r="496" spans="1:4" ht="22.5" customHeight="1" x14ac:dyDescent="0.25">
      <c r="A496" s="1">
        <v>496</v>
      </c>
      <c r="B496" s="2" t="s">
        <v>357</v>
      </c>
      <c r="C496" s="2" t="s">
        <v>965</v>
      </c>
      <c r="D496" s="2" t="s">
        <v>978</v>
      </c>
    </row>
    <row r="497" spans="1:4" ht="22.5" customHeight="1" x14ac:dyDescent="0.25">
      <c r="A497" s="1">
        <v>497</v>
      </c>
      <c r="B497" s="2" t="s">
        <v>357</v>
      </c>
      <c r="C497" s="2" t="s">
        <v>965</v>
      </c>
      <c r="D497" s="2" t="s">
        <v>979</v>
      </c>
    </row>
    <row r="498" spans="1:4" ht="22.5" customHeight="1" x14ac:dyDescent="0.25">
      <c r="A498" s="1">
        <v>498</v>
      </c>
      <c r="B498" s="2" t="s">
        <v>357</v>
      </c>
      <c r="C498" s="2" t="s">
        <v>980</v>
      </c>
      <c r="D498" s="2" t="s">
        <v>981</v>
      </c>
    </row>
    <row r="499" spans="1:4" ht="22.5" customHeight="1" x14ac:dyDescent="0.25">
      <c r="A499" s="1">
        <v>499</v>
      </c>
      <c r="B499" s="2" t="s">
        <v>357</v>
      </c>
      <c r="C499" s="2" t="s">
        <v>980</v>
      </c>
      <c r="D499" s="2" t="s">
        <v>982</v>
      </c>
    </row>
    <row r="500" spans="1:4" ht="22.5" customHeight="1" x14ac:dyDescent="0.25">
      <c r="A500" s="1">
        <v>500</v>
      </c>
      <c r="B500" s="2" t="s">
        <v>357</v>
      </c>
      <c r="C500" s="2" t="s">
        <v>980</v>
      </c>
      <c r="D500" s="2" t="s">
        <v>983</v>
      </c>
    </row>
    <row r="501" spans="1:4" ht="22.5" customHeight="1" x14ac:dyDescent="0.25">
      <c r="A501" s="1">
        <v>501</v>
      </c>
      <c r="B501" s="2" t="s">
        <v>357</v>
      </c>
      <c r="C501" s="2" t="s">
        <v>980</v>
      </c>
      <c r="D501" s="2" t="s">
        <v>984</v>
      </c>
    </row>
    <row r="502" spans="1:4" ht="22.5" customHeight="1" x14ac:dyDescent="0.25">
      <c r="A502" s="1">
        <v>502</v>
      </c>
      <c r="B502" s="2" t="s">
        <v>357</v>
      </c>
      <c r="C502" s="2" t="s">
        <v>980</v>
      </c>
      <c r="D502" s="2" t="s">
        <v>985</v>
      </c>
    </row>
    <row r="503" spans="1:4" ht="22.5" customHeight="1" x14ac:dyDescent="0.25">
      <c r="A503" s="1">
        <v>503</v>
      </c>
      <c r="B503" s="2" t="s">
        <v>357</v>
      </c>
      <c r="C503" s="2" t="s">
        <v>980</v>
      </c>
      <c r="D503" s="2" t="s">
        <v>986</v>
      </c>
    </row>
    <row r="504" spans="1:4" ht="22.5" customHeight="1" x14ac:dyDescent="0.25">
      <c r="A504" s="1">
        <v>504</v>
      </c>
      <c r="B504" s="2" t="s">
        <v>357</v>
      </c>
      <c r="C504" s="2" t="s">
        <v>980</v>
      </c>
      <c r="D504" s="2" t="s">
        <v>987</v>
      </c>
    </row>
    <row r="505" spans="1:4" ht="22.5" customHeight="1" x14ac:dyDescent="0.25">
      <c r="A505" s="1">
        <v>505</v>
      </c>
      <c r="B505" s="2" t="s">
        <v>357</v>
      </c>
      <c r="C505" s="2" t="s">
        <v>980</v>
      </c>
      <c r="D505" s="2" t="s">
        <v>988</v>
      </c>
    </row>
    <row r="506" spans="1:4" ht="22.5" customHeight="1" x14ac:dyDescent="0.25">
      <c r="A506" s="1">
        <v>506</v>
      </c>
      <c r="B506" s="2" t="s">
        <v>357</v>
      </c>
      <c r="C506" s="2" t="s">
        <v>980</v>
      </c>
      <c r="D506" s="2" t="s">
        <v>989</v>
      </c>
    </row>
    <row r="507" spans="1:4" ht="22.5" customHeight="1" x14ac:dyDescent="0.25">
      <c r="A507" s="1">
        <v>507</v>
      </c>
      <c r="B507" s="2" t="s">
        <v>357</v>
      </c>
      <c r="C507" s="2" t="s">
        <v>980</v>
      </c>
      <c r="D507" s="2" t="s">
        <v>990</v>
      </c>
    </row>
    <row r="508" spans="1:4" ht="22.5" customHeight="1" x14ac:dyDescent="0.25">
      <c r="A508" s="1">
        <v>508</v>
      </c>
      <c r="B508" s="2" t="s">
        <v>357</v>
      </c>
      <c r="C508" s="2" t="s">
        <v>980</v>
      </c>
      <c r="D508" s="2" t="s">
        <v>991</v>
      </c>
    </row>
    <row r="509" spans="1:4" ht="22.5" customHeight="1" x14ac:dyDescent="0.25">
      <c r="A509" s="1">
        <v>509</v>
      </c>
      <c r="B509" s="2" t="s">
        <v>357</v>
      </c>
      <c r="C509" s="2" t="s">
        <v>980</v>
      </c>
      <c r="D509" s="2" t="s">
        <v>992</v>
      </c>
    </row>
    <row r="510" spans="1:4" ht="22.5" customHeight="1" x14ac:dyDescent="0.25">
      <c r="A510" s="1">
        <v>510</v>
      </c>
      <c r="B510" s="2" t="s">
        <v>357</v>
      </c>
      <c r="C510" s="2" t="s">
        <v>980</v>
      </c>
      <c r="D510" s="2" t="s">
        <v>993</v>
      </c>
    </row>
    <row r="511" spans="1:4" ht="22.5" customHeight="1" x14ac:dyDescent="0.25">
      <c r="A511" s="1">
        <v>511</v>
      </c>
      <c r="B511" s="2" t="s">
        <v>357</v>
      </c>
      <c r="C511" s="2" t="s">
        <v>980</v>
      </c>
      <c r="D511" s="2" t="s">
        <v>994</v>
      </c>
    </row>
    <row r="512" spans="1:4" ht="22.5" customHeight="1" x14ac:dyDescent="0.25">
      <c r="A512" s="1">
        <v>512</v>
      </c>
      <c r="B512" s="2" t="s">
        <v>357</v>
      </c>
      <c r="C512" s="2" t="s">
        <v>980</v>
      </c>
      <c r="D512" s="2" t="s">
        <v>995</v>
      </c>
    </row>
    <row r="513" spans="1:4" ht="22.5" customHeight="1" x14ac:dyDescent="0.25">
      <c r="A513" s="1">
        <v>513</v>
      </c>
      <c r="B513" s="2" t="s">
        <v>357</v>
      </c>
      <c r="C513" s="2" t="s">
        <v>980</v>
      </c>
      <c r="D513" s="2" t="s">
        <v>996</v>
      </c>
    </row>
    <row r="514" spans="1:4" ht="22.5" customHeight="1" x14ac:dyDescent="0.25">
      <c r="A514" s="1">
        <v>514</v>
      </c>
      <c r="B514" s="2" t="s">
        <v>357</v>
      </c>
      <c r="C514" s="2" t="s">
        <v>980</v>
      </c>
      <c r="D514" s="2" t="s">
        <v>997</v>
      </c>
    </row>
    <row r="515" spans="1:4" ht="22.5" customHeight="1" x14ac:dyDescent="0.25">
      <c r="A515" s="1">
        <v>515</v>
      </c>
      <c r="B515" s="2" t="s">
        <v>357</v>
      </c>
      <c r="C515" s="2" t="s">
        <v>980</v>
      </c>
      <c r="D515" s="2" t="s">
        <v>998</v>
      </c>
    </row>
    <row r="516" spans="1:4" ht="22.5" customHeight="1" x14ac:dyDescent="0.25">
      <c r="A516" s="1">
        <v>516</v>
      </c>
      <c r="B516" s="2" t="s">
        <v>357</v>
      </c>
      <c r="C516" s="2" t="s">
        <v>980</v>
      </c>
      <c r="D516" s="2" t="s">
        <v>999</v>
      </c>
    </row>
    <row r="517" spans="1:4" ht="22.5" customHeight="1" x14ac:dyDescent="0.25">
      <c r="A517" s="1">
        <v>517</v>
      </c>
      <c r="B517" s="2" t="s">
        <v>357</v>
      </c>
      <c r="C517" s="2" t="s">
        <v>980</v>
      </c>
      <c r="D517" s="2" t="s">
        <v>1000</v>
      </c>
    </row>
    <row r="518" spans="1:4" ht="22.5" customHeight="1" x14ac:dyDescent="0.25">
      <c r="A518" s="1">
        <v>518</v>
      </c>
      <c r="B518" s="2" t="s">
        <v>357</v>
      </c>
      <c r="C518" s="2" t="s">
        <v>980</v>
      </c>
      <c r="D518" s="2" t="s">
        <v>1001</v>
      </c>
    </row>
    <row r="519" spans="1:4" ht="22.5" customHeight="1" x14ac:dyDescent="0.25">
      <c r="A519" s="1">
        <v>519</v>
      </c>
      <c r="B519" s="2" t="s">
        <v>357</v>
      </c>
      <c r="C519" s="2" t="s">
        <v>980</v>
      </c>
      <c r="D519" s="2" t="s">
        <v>1002</v>
      </c>
    </row>
    <row r="520" spans="1:4" ht="22.5" customHeight="1" x14ac:dyDescent="0.25">
      <c r="A520" s="1">
        <v>520</v>
      </c>
      <c r="B520" s="2" t="s">
        <v>357</v>
      </c>
      <c r="C520" s="2" t="s">
        <v>980</v>
      </c>
      <c r="D520" s="2" t="s">
        <v>1003</v>
      </c>
    </row>
    <row r="521" spans="1:4" ht="22.5" customHeight="1" x14ac:dyDescent="0.25">
      <c r="A521" s="1">
        <v>521</v>
      </c>
      <c r="B521" s="2" t="s">
        <v>357</v>
      </c>
      <c r="C521" s="2" t="s">
        <v>980</v>
      </c>
      <c r="D521" s="2" t="s">
        <v>1004</v>
      </c>
    </row>
    <row r="522" spans="1:4" ht="22.5" customHeight="1" x14ac:dyDescent="0.25">
      <c r="A522" s="1">
        <v>522</v>
      </c>
      <c r="B522" s="2" t="s">
        <v>357</v>
      </c>
      <c r="C522" s="2" t="s">
        <v>980</v>
      </c>
      <c r="D522" s="2" t="s">
        <v>1005</v>
      </c>
    </row>
    <row r="523" spans="1:4" ht="22.5" customHeight="1" x14ac:dyDescent="0.25">
      <c r="A523" s="1">
        <v>523</v>
      </c>
      <c r="B523" s="2" t="s">
        <v>357</v>
      </c>
      <c r="C523" s="2" t="s">
        <v>980</v>
      </c>
      <c r="D523" s="2" t="s">
        <v>1006</v>
      </c>
    </row>
    <row r="524" spans="1:4" ht="22.5" customHeight="1" x14ac:dyDescent="0.25">
      <c r="A524" s="1">
        <v>524</v>
      </c>
      <c r="B524" s="2" t="s">
        <v>357</v>
      </c>
      <c r="C524" s="2" t="s">
        <v>980</v>
      </c>
      <c r="D524" s="2" t="s">
        <v>1007</v>
      </c>
    </row>
    <row r="525" spans="1:4" ht="22.5" customHeight="1" x14ac:dyDescent="0.25">
      <c r="A525" s="1">
        <v>525</v>
      </c>
      <c r="B525" s="2" t="s">
        <v>357</v>
      </c>
      <c r="C525" s="2" t="s">
        <v>980</v>
      </c>
      <c r="D525" s="2" t="s">
        <v>1008</v>
      </c>
    </row>
    <row r="526" spans="1:4" ht="22.5" customHeight="1" x14ac:dyDescent="0.25">
      <c r="A526" s="1">
        <v>526</v>
      </c>
      <c r="B526" s="2" t="s">
        <v>357</v>
      </c>
      <c r="C526" s="2" t="s">
        <v>980</v>
      </c>
      <c r="D526" s="2" t="s">
        <v>1009</v>
      </c>
    </row>
    <row r="527" spans="1:4" ht="22.5" customHeight="1" x14ac:dyDescent="0.25">
      <c r="A527" s="1">
        <v>527</v>
      </c>
      <c r="B527" s="2" t="s">
        <v>357</v>
      </c>
      <c r="C527" s="2" t="s">
        <v>980</v>
      </c>
      <c r="D527" s="2" t="s">
        <v>1010</v>
      </c>
    </row>
    <row r="528" spans="1:4" ht="22.5" customHeight="1" x14ac:dyDescent="0.25">
      <c r="A528" s="1">
        <v>528</v>
      </c>
      <c r="B528" s="2" t="s">
        <v>357</v>
      </c>
      <c r="C528" s="2" t="s">
        <v>980</v>
      </c>
      <c r="D528" s="2" t="s">
        <v>1011</v>
      </c>
    </row>
    <row r="529" spans="1:4" ht="22.5" customHeight="1" x14ac:dyDescent="0.25">
      <c r="A529" s="1">
        <v>529</v>
      </c>
      <c r="B529" s="2" t="s">
        <v>357</v>
      </c>
      <c r="C529" s="2" t="s">
        <v>980</v>
      </c>
      <c r="D529" s="2" t="s">
        <v>1012</v>
      </c>
    </row>
    <row r="530" spans="1:4" ht="22.5" customHeight="1" x14ac:dyDescent="0.25">
      <c r="A530" s="1">
        <v>530</v>
      </c>
      <c r="B530" s="2" t="s">
        <v>357</v>
      </c>
      <c r="C530" s="2" t="s">
        <v>980</v>
      </c>
      <c r="D530" s="2" t="s">
        <v>1013</v>
      </c>
    </row>
    <row r="531" spans="1:4" ht="22.5" customHeight="1" x14ac:dyDescent="0.25">
      <c r="A531" s="1">
        <v>531</v>
      </c>
      <c r="B531" s="2" t="s">
        <v>357</v>
      </c>
      <c r="C531" s="2" t="s">
        <v>980</v>
      </c>
      <c r="D531" s="2" t="s">
        <v>1014</v>
      </c>
    </row>
    <row r="532" spans="1:4" ht="22.5" customHeight="1" x14ac:dyDescent="0.25">
      <c r="A532" s="1">
        <v>532</v>
      </c>
      <c r="B532" s="2" t="s">
        <v>357</v>
      </c>
      <c r="C532" s="2" t="s">
        <v>1015</v>
      </c>
      <c r="D532" s="2" t="s">
        <v>1016</v>
      </c>
    </row>
    <row r="533" spans="1:4" ht="22.5" customHeight="1" x14ac:dyDescent="0.25">
      <c r="A533" s="1">
        <v>533</v>
      </c>
      <c r="B533" s="2" t="s">
        <v>357</v>
      </c>
      <c r="C533" s="2" t="s">
        <v>1015</v>
      </c>
      <c r="D533" s="2" t="s">
        <v>1017</v>
      </c>
    </row>
    <row r="534" spans="1:4" ht="22.5" customHeight="1" x14ac:dyDescent="0.25">
      <c r="A534" s="1">
        <v>534</v>
      </c>
      <c r="B534" s="2" t="s">
        <v>357</v>
      </c>
      <c r="C534" s="2" t="s">
        <v>1015</v>
      </c>
      <c r="D534" s="2" t="s">
        <v>1018</v>
      </c>
    </row>
    <row r="535" spans="1:4" ht="22.5" customHeight="1" x14ac:dyDescent="0.25">
      <c r="A535" s="1">
        <v>535</v>
      </c>
      <c r="B535" s="2" t="s">
        <v>357</v>
      </c>
      <c r="C535" s="2" t="s">
        <v>1015</v>
      </c>
      <c r="D535" s="2" t="s">
        <v>1019</v>
      </c>
    </row>
    <row r="536" spans="1:4" ht="22.5" customHeight="1" x14ac:dyDescent="0.25">
      <c r="A536" s="1">
        <v>536</v>
      </c>
      <c r="B536" s="2" t="s">
        <v>357</v>
      </c>
      <c r="C536" s="2" t="s">
        <v>1015</v>
      </c>
      <c r="D536" s="2" t="s">
        <v>1020</v>
      </c>
    </row>
    <row r="537" spans="1:4" ht="22.5" customHeight="1" x14ac:dyDescent="0.25">
      <c r="A537" s="1">
        <v>537</v>
      </c>
      <c r="B537" s="2" t="s">
        <v>357</v>
      </c>
      <c r="C537" s="2" t="s">
        <v>1015</v>
      </c>
      <c r="D537" s="2" t="s">
        <v>1021</v>
      </c>
    </row>
    <row r="538" spans="1:4" ht="22.5" customHeight="1" x14ac:dyDescent="0.25">
      <c r="A538" s="1">
        <v>538</v>
      </c>
      <c r="B538" s="2" t="s">
        <v>357</v>
      </c>
      <c r="C538" s="2" t="s">
        <v>1015</v>
      </c>
      <c r="D538" s="2" t="s">
        <v>1022</v>
      </c>
    </row>
    <row r="539" spans="1:4" ht="22.5" customHeight="1" x14ac:dyDescent="0.25">
      <c r="A539" s="1">
        <v>539</v>
      </c>
      <c r="B539" s="2" t="s">
        <v>357</v>
      </c>
      <c r="C539" s="2" t="s">
        <v>1015</v>
      </c>
      <c r="D539" s="2" t="s">
        <v>1023</v>
      </c>
    </row>
    <row r="540" spans="1:4" ht="22.5" customHeight="1" x14ac:dyDescent="0.25">
      <c r="A540" s="1">
        <v>540</v>
      </c>
      <c r="B540" s="2" t="s">
        <v>357</v>
      </c>
      <c r="C540" s="2" t="s">
        <v>1015</v>
      </c>
      <c r="D540" s="2" t="s">
        <v>1024</v>
      </c>
    </row>
    <row r="541" spans="1:4" ht="22.5" customHeight="1" x14ac:dyDescent="0.25">
      <c r="A541" s="1">
        <v>541</v>
      </c>
      <c r="B541" s="2" t="s">
        <v>357</v>
      </c>
      <c r="C541" s="2" t="s">
        <v>1015</v>
      </c>
      <c r="D541" s="2" t="s">
        <v>1025</v>
      </c>
    </row>
    <row r="542" spans="1:4" ht="22.5" customHeight="1" x14ac:dyDescent="0.25">
      <c r="A542" s="1">
        <v>542</v>
      </c>
      <c r="B542" s="2" t="s">
        <v>357</v>
      </c>
      <c r="C542" s="2" t="s">
        <v>1015</v>
      </c>
      <c r="D542" s="2" t="s">
        <v>745</v>
      </c>
    </row>
    <row r="543" spans="1:4" ht="22.5" customHeight="1" x14ac:dyDescent="0.25">
      <c r="A543" s="1">
        <v>543</v>
      </c>
      <c r="B543" s="2" t="s">
        <v>357</v>
      </c>
      <c r="C543" s="2" t="s">
        <v>1015</v>
      </c>
      <c r="D543" s="2" t="s">
        <v>1026</v>
      </c>
    </row>
    <row r="544" spans="1:4" ht="22.5" customHeight="1" x14ac:dyDescent="0.25">
      <c r="A544" s="1">
        <v>544</v>
      </c>
      <c r="B544" s="2" t="s">
        <v>357</v>
      </c>
      <c r="C544" s="2" t="s">
        <v>1015</v>
      </c>
      <c r="D544" s="2" t="s">
        <v>1027</v>
      </c>
    </row>
    <row r="545" spans="1:4" ht="22.5" customHeight="1" x14ac:dyDescent="0.25">
      <c r="A545" s="1">
        <v>545</v>
      </c>
      <c r="B545" s="2" t="s">
        <v>357</v>
      </c>
      <c r="C545" s="2" t="s">
        <v>1015</v>
      </c>
      <c r="D545" s="2" t="s">
        <v>1028</v>
      </c>
    </row>
    <row r="546" spans="1:4" ht="22.5" customHeight="1" x14ac:dyDescent="0.25">
      <c r="A546" s="1">
        <v>546</v>
      </c>
      <c r="B546" s="2" t="s">
        <v>357</v>
      </c>
      <c r="C546" s="2" t="s">
        <v>1015</v>
      </c>
      <c r="D546" s="2" t="s">
        <v>900</v>
      </c>
    </row>
    <row r="547" spans="1:4" ht="22.5" customHeight="1" x14ac:dyDescent="0.25">
      <c r="A547" s="1">
        <v>547</v>
      </c>
      <c r="B547" s="2" t="s">
        <v>357</v>
      </c>
      <c r="C547" s="2" t="s">
        <v>1015</v>
      </c>
      <c r="D547" s="2" t="s">
        <v>1029</v>
      </c>
    </row>
    <row r="548" spans="1:4" ht="22.5" customHeight="1" x14ac:dyDescent="0.25">
      <c r="A548" s="1">
        <v>548</v>
      </c>
      <c r="B548" s="2" t="s">
        <v>357</v>
      </c>
      <c r="C548" s="2" t="s">
        <v>1015</v>
      </c>
      <c r="D548" s="2" t="s">
        <v>1030</v>
      </c>
    </row>
    <row r="549" spans="1:4" ht="22.5" customHeight="1" x14ac:dyDescent="0.25">
      <c r="A549" s="1">
        <v>549</v>
      </c>
      <c r="B549" s="2" t="s">
        <v>357</v>
      </c>
      <c r="C549" s="2" t="s">
        <v>1015</v>
      </c>
      <c r="D549" s="2" t="s">
        <v>1031</v>
      </c>
    </row>
    <row r="550" spans="1:4" ht="22.5" customHeight="1" x14ac:dyDescent="0.25">
      <c r="A550" s="1">
        <v>550</v>
      </c>
      <c r="B550" s="2" t="s">
        <v>357</v>
      </c>
      <c r="C550" s="2" t="s">
        <v>1015</v>
      </c>
      <c r="D550" s="2" t="s">
        <v>1032</v>
      </c>
    </row>
    <row r="551" spans="1:4" ht="22.5" customHeight="1" x14ac:dyDescent="0.25">
      <c r="A551" s="1">
        <v>551</v>
      </c>
      <c r="B551" s="2" t="s">
        <v>357</v>
      </c>
      <c r="C551" s="2" t="s">
        <v>1015</v>
      </c>
      <c r="D551" s="2" t="s">
        <v>1033</v>
      </c>
    </row>
    <row r="552" spans="1:4" ht="22.5" customHeight="1" x14ac:dyDescent="0.25">
      <c r="A552" s="1">
        <v>552</v>
      </c>
      <c r="B552" s="2" t="s">
        <v>357</v>
      </c>
      <c r="C552" s="2" t="s">
        <v>1015</v>
      </c>
      <c r="D552" s="2" t="s">
        <v>1034</v>
      </c>
    </row>
    <row r="553" spans="1:4" ht="22.5" customHeight="1" x14ac:dyDescent="0.25">
      <c r="A553" s="1">
        <v>553</v>
      </c>
      <c r="B553" s="2" t="s">
        <v>357</v>
      </c>
      <c r="C553" s="2" t="s">
        <v>1015</v>
      </c>
      <c r="D553" s="2" t="s">
        <v>1035</v>
      </c>
    </row>
    <row r="554" spans="1:4" ht="22.5" customHeight="1" x14ac:dyDescent="0.25">
      <c r="A554" s="1">
        <v>554</v>
      </c>
      <c r="B554" s="2" t="s">
        <v>357</v>
      </c>
      <c r="C554" s="2" t="s">
        <v>1015</v>
      </c>
      <c r="D554" s="2" t="s">
        <v>1036</v>
      </c>
    </row>
    <row r="555" spans="1:4" ht="22.5" customHeight="1" x14ac:dyDescent="0.25">
      <c r="A555" s="1">
        <v>555</v>
      </c>
      <c r="B555" s="2" t="s">
        <v>357</v>
      </c>
      <c r="C555" s="2" t="s">
        <v>1015</v>
      </c>
      <c r="D555" s="2" t="s">
        <v>1037</v>
      </c>
    </row>
    <row r="556" spans="1:4" ht="22.5" customHeight="1" x14ac:dyDescent="0.25">
      <c r="A556" s="1">
        <v>556</v>
      </c>
      <c r="B556" s="2" t="s">
        <v>357</v>
      </c>
      <c r="C556" s="2" t="s">
        <v>1015</v>
      </c>
      <c r="D556" s="2" t="s">
        <v>1038</v>
      </c>
    </row>
    <row r="557" spans="1:4" ht="22.5" customHeight="1" x14ac:dyDescent="0.25">
      <c r="A557" s="1">
        <v>557</v>
      </c>
      <c r="B557" s="2" t="s">
        <v>357</v>
      </c>
      <c r="C557" s="2" t="s">
        <v>1015</v>
      </c>
      <c r="D557" s="2" t="s">
        <v>1039</v>
      </c>
    </row>
    <row r="558" spans="1:4" ht="22.5" customHeight="1" x14ac:dyDescent="0.25">
      <c r="A558" s="1">
        <v>558</v>
      </c>
      <c r="B558" s="2" t="s">
        <v>357</v>
      </c>
      <c r="C558" s="2" t="s">
        <v>1015</v>
      </c>
      <c r="D558" s="2" t="s">
        <v>1040</v>
      </c>
    </row>
    <row r="559" spans="1:4" ht="22.5" customHeight="1" x14ac:dyDescent="0.25">
      <c r="A559" s="1">
        <v>559</v>
      </c>
      <c r="B559" s="2" t="s">
        <v>357</v>
      </c>
      <c r="C559" s="2" t="s">
        <v>1015</v>
      </c>
      <c r="D559" s="2" t="s">
        <v>1041</v>
      </c>
    </row>
    <row r="560" spans="1:4" ht="22.5" customHeight="1" x14ac:dyDescent="0.25">
      <c r="A560" s="1">
        <v>560</v>
      </c>
      <c r="B560" s="2" t="s">
        <v>357</v>
      </c>
      <c r="C560" s="2" t="s">
        <v>1015</v>
      </c>
      <c r="D560" s="2" t="s">
        <v>1042</v>
      </c>
    </row>
    <row r="561" spans="1:4" ht="22.5" customHeight="1" x14ac:dyDescent="0.25">
      <c r="A561" s="1">
        <v>561</v>
      </c>
      <c r="B561" s="2" t="s">
        <v>357</v>
      </c>
      <c r="C561" s="2" t="s">
        <v>1015</v>
      </c>
      <c r="D561" s="2" t="s">
        <v>1043</v>
      </c>
    </row>
    <row r="562" spans="1:4" ht="22.5" customHeight="1" x14ac:dyDescent="0.25">
      <c r="A562" s="1">
        <v>562</v>
      </c>
      <c r="B562" s="2" t="s">
        <v>357</v>
      </c>
      <c r="C562" s="2" t="s">
        <v>1015</v>
      </c>
      <c r="D562" s="2" t="s">
        <v>1044</v>
      </c>
    </row>
    <row r="563" spans="1:4" ht="22.5" customHeight="1" x14ac:dyDescent="0.25">
      <c r="A563" s="1">
        <v>563</v>
      </c>
      <c r="B563" s="2" t="s">
        <v>357</v>
      </c>
      <c r="C563" s="2" t="s">
        <v>1015</v>
      </c>
      <c r="D563" s="2" t="s">
        <v>1045</v>
      </c>
    </row>
    <row r="564" spans="1:4" ht="22.5" customHeight="1" x14ac:dyDescent="0.25">
      <c r="A564" s="1">
        <v>564</v>
      </c>
      <c r="B564" s="2" t="s">
        <v>357</v>
      </c>
      <c r="C564" s="2" t="s">
        <v>1015</v>
      </c>
      <c r="D564" s="2" t="s">
        <v>1046</v>
      </c>
    </row>
    <row r="565" spans="1:4" ht="22.5" customHeight="1" x14ac:dyDescent="0.25">
      <c r="A565" s="1">
        <v>565</v>
      </c>
      <c r="B565" s="2" t="s">
        <v>357</v>
      </c>
      <c r="C565" s="2" t="s">
        <v>1047</v>
      </c>
      <c r="D565" s="2" t="s">
        <v>495</v>
      </c>
    </row>
    <row r="566" spans="1:4" ht="22.5" customHeight="1" x14ac:dyDescent="0.25">
      <c r="A566" s="1">
        <v>566</v>
      </c>
      <c r="B566" s="2" t="s">
        <v>357</v>
      </c>
      <c r="C566" s="2" t="s">
        <v>1047</v>
      </c>
      <c r="D566" s="2" t="s">
        <v>1048</v>
      </c>
    </row>
    <row r="567" spans="1:4" ht="22.5" customHeight="1" x14ac:dyDescent="0.25">
      <c r="A567" s="1">
        <v>567</v>
      </c>
      <c r="B567" s="2" t="s">
        <v>357</v>
      </c>
      <c r="C567" s="2" t="s">
        <v>1047</v>
      </c>
      <c r="D567" s="2" t="s">
        <v>1049</v>
      </c>
    </row>
    <row r="568" spans="1:4" ht="22.5" customHeight="1" x14ac:dyDescent="0.25">
      <c r="A568" s="1">
        <v>568</v>
      </c>
      <c r="B568" s="2" t="s">
        <v>357</v>
      </c>
      <c r="C568" s="2" t="s">
        <v>1047</v>
      </c>
      <c r="D568" s="2" t="s">
        <v>1050</v>
      </c>
    </row>
    <row r="569" spans="1:4" ht="22.5" customHeight="1" x14ac:dyDescent="0.25">
      <c r="A569" s="1">
        <v>569</v>
      </c>
      <c r="B569" s="2" t="s">
        <v>357</v>
      </c>
      <c r="C569" s="2" t="s">
        <v>1047</v>
      </c>
      <c r="D569" s="2" t="s">
        <v>1051</v>
      </c>
    </row>
    <row r="570" spans="1:4" ht="22.5" customHeight="1" x14ac:dyDescent="0.25">
      <c r="A570" s="1">
        <v>570</v>
      </c>
      <c r="B570" s="2" t="s">
        <v>360</v>
      </c>
      <c r="C570" s="2" t="s">
        <v>1052</v>
      </c>
      <c r="D570" s="2" t="s">
        <v>1053</v>
      </c>
    </row>
    <row r="571" spans="1:4" ht="22.5" customHeight="1" x14ac:dyDescent="0.25">
      <c r="A571" s="1">
        <v>571</v>
      </c>
      <c r="B571" s="2" t="s">
        <v>360</v>
      </c>
      <c r="C571" s="2" t="s">
        <v>1052</v>
      </c>
      <c r="D571" s="2" t="s">
        <v>1054</v>
      </c>
    </row>
    <row r="572" spans="1:4" ht="22.5" customHeight="1" x14ac:dyDescent="0.25">
      <c r="A572" s="1">
        <v>572</v>
      </c>
      <c r="B572" s="2" t="s">
        <v>360</v>
      </c>
      <c r="C572" s="2" t="s">
        <v>1052</v>
      </c>
      <c r="D572" s="2" t="s">
        <v>1055</v>
      </c>
    </row>
    <row r="573" spans="1:4" ht="22.5" customHeight="1" x14ac:dyDescent="0.25">
      <c r="A573" s="1">
        <v>573</v>
      </c>
      <c r="B573" s="2" t="s">
        <v>360</v>
      </c>
      <c r="C573" s="2" t="s">
        <v>1052</v>
      </c>
      <c r="D573" s="2" t="s">
        <v>1056</v>
      </c>
    </row>
    <row r="574" spans="1:4" ht="22.5" customHeight="1" x14ac:dyDescent="0.25">
      <c r="A574" s="1">
        <v>574</v>
      </c>
      <c r="B574" s="2" t="s">
        <v>360</v>
      </c>
      <c r="C574" s="2" t="s">
        <v>1052</v>
      </c>
      <c r="D574" s="2" t="s">
        <v>1057</v>
      </c>
    </row>
    <row r="575" spans="1:4" ht="22.5" customHeight="1" x14ac:dyDescent="0.25">
      <c r="A575" s="1">
        <v>575</v>
      </c>
      <c r="B575" s="2" t="s">
        <v>360</v>
      </c>
      <c r="C575" s="2" t="s">
        <v>1052</v>
      </c>
      <c r="D575" s="2" t="s">
        <v>1058</v>
      </c>
    </row>
    <row r="576" spans="1:4" ht="22.5" customHeight="1" x14ac:dyDescent="0.25">
      <c r="A576" s="1">
        <v>576</v>
      </c>
      <c r="B576" s="2" t="s">
        <v>360</v>
      </c>
      <c r="C576" s="2" t="s">
        <v>1052</v>
      </c>
      <c r="D576" s="2" t="s">
        <v>1059</v>
      </c>
    </row>
    <row r="577" spans="1:4" ht="22.5" customHeight="1" x14ac:dyDescent="0.25">
      <c r="A577" s="1">
        <v>577</v>
      </c>
      <c r="B577" s="2" t="s">
        <v>360</v>
      </c>
      <c r="C577" s="2" t="s">
        <v>1052</v>
      </c>
      <c r="D577" s="2" t="s">
        <v>1060</v>
      </c>
    </row>
    <row r="578" spans="1:4" ht="22.5" customHeight="1" x14ac:dyDescent="0.25">
      <c r="A578" s="1">
        <v>578</v>
      </c>
      <c r="B578" s="2" t="s">
        <v>360</v>
      </c>
      <c r="C578" s="2" t="s">
        <v>1052</v>
      </c>
      <c r="D578" s="2" t="s">
        <v>1061</v>
      </c>
    </row>
    <row r="579" spans="1:4" ht="22.5" customHeight="1" x14ac:dyDescent="0.25">
      <c r="A579" s="1">
        <v>579</v>
      </c>
      <c r="B579" s="2" t="s">
        <v>360</v>
      </c>
      <c r="C579" s="2" t="s">
        <v>1052</v>
      </c>
      <c r="D579" s="2" t="s">
        <v>1062</v>
      </c>
    </row>
    <row r="580" spans="1:4" ht="22.5" customHeight="1" x14ac:dyDescent="0.25">
      <c r="A580" s="1">
        <v>580</v>
      </c>
      <c r="B580" s="2" t="s">
        <v>360</v>
      </c>
      <c r="C580" s="2" t="s">
        <v>1052</v>
      </c>
      <c r="D580" s="2" t="s">
        <v>1063</v>
      </c>
    </row>
    <row r="581" spans="1:4" ht="22.5" customHeight="1" x14ac:dyDescent="0.25">
      <c r="A581" s="1">
        <v>581</v>
      </c>
      <c r="B581" s="2" t="s">
        <v>360</v>
      </c>
      <c r="C581" s="2" t="s">
        <v>1052</v>
      </c>
      <c r="D581" s="2" t="s">
        <v>1064</v>
      </c>
    </row>
    <row r="582" spans="1:4" ht="22.5" customHeight="1" x14ac:dyDescent="0.25">
      <c r="A582" s="1">
        <v>582</v>
      </c>
      <c r="B582" s="2" t="s">
        <v>360</v>
      </c>
      <c r="C582" s="2" t="s">
        <v>1065</v>
      </c>
      <c r="D582" s="2" t="s">
        <v>1066</v>
      </c>
    </row>
    <row r="583" spans="1:4" ht="22.5" customHeight="1" x14ac:dyDescent="0.25">
      <c r="A583" s="1">
        <v>583</v>
      </c>
      <c r="B583" s="2" t="s">
        <v>360</v>
      </c>
      <c r="C583" s="2" t="s">
        <v>1065</v>
      </c>
      <c r="D583" s="2" t="s">
        <v>1067</v>
      </c>
    </row>
    <row r="584" spans="1:4" ht="22.5" customHeight="1" x14ac:dyDescent="0.25">
      <c r="A584" s="1">
        <v>584</v>
      </c>
      <c r="B584" s="2" t="s">
        <v>360</v>
      </c>
      <c r="C584" s="2" t="s">
        <v>1065</v>
      </c>
      <c r="D584" s="2" t="s">
        <v>1068</v>
      </c>
    </row>
    <row r="585" spans="1:4" ht="22.5" customHeight="1" x14ac:dyDescent="0.25">
      <c r="A585" s="1">
        <v>585</v>
      </c>
      <c r="B585" s="2" t="s">
        <v>360</v>
      </c>
      <c r="C585" s="2" t="s">
        <v>1065</v>
      </c>
      <c r="D585" s="2" t="s">
        <v>1069</v>
      </c>
    </row>
    <row r="586" spans="1:4" ht="22.5" customHeight="1" x14ac:dyDescent="0.25">
      <c r="A586" s="1">
        <v>586</v>
      </c>
      <c r="B586" s="2" t="s">
        <v>360</v>
      </c>
      <c r="C586" s="2" t="s">
        <v>1065</v>
      </c>
      <c r="D586" s="2" t="s">
        <v>1070</v>
      </c>
    </row>
    <row r="587" spans="1:4" ht="22.5" customHeight="1" x14ac:dyDescent="0.25">
      <c r="A587" s="1">
        <v>587</v>
      </c>
      <c r="B587" s="2" t="s">
        <v>360</v>
      </c>
      <c r="C587" s="2" t="s">
        <v>1065</v>
      </c>
      <c r="D587" s="2" t="s">
        <v>1071</v>
      </c>
    </row>
    <row r="588" spans="1:4" ht="22.5" customHeight="1" x14ac:dyDescent="0.25">
      <c r="A588" s="1">
        <v>588</v>
      </c>
      <c r="B588" s="2" t="s">
        <v>360</v>
      </c>
      <c r="C588" s="2" t="s">
        <v>1065</v>
      </c>
      <c r="D588" s="2" t="s">
        <v>1072</v>
      </c>
    </row>
    <row r="589" spans="1:4" ht="22.5" customHeight="1" x14ac:dyDescent="0.25">
      <c r="A589" s="1">
        <v>589</v>
      </c>
      <c r="B589" s="2" t="s">
        <v>360</v>
      </c>
      <c r="C589" s="2" t="s">
        <v>1065</v>
      </c>
      <c r="D589" s="2" t="s">
        <v>1073</v>
      </c>
    </row>
    <row r="590" spans="1:4" ht="22.5" customHeight="1" x14ac:dyDescent="0.25">
      <c r="A590" s="1">
        <v>590</v>
      </c>
      <c r="B590" s="2" t="s">
        <v>360</v>
      </c>
      <c r="C590" s="2" t="s">
        <v>1065</v>
      </c>
      <c r="D590" s="2" t="s">
        <v>1074</v>
      </c>
    </row>
    <row r="591" spans="1:4" ht="22.5" customHeight="1" x14ac:dyDescent="0.25">
      <c r="A591" s="1">
        <v>591</v>
      </c>
      <c r="B591" s="2" t="s">
        <v>360</v>
      </c>
      <c r="C591" s="2" t="s">
        <v>1065</v>
      </c>
      <c r="D591" s="2" t="s">
        <v>1075</v>
      </c>
    </row>
    <row r="592" spans="1:4" ht="22.5" customHeight="1" x14ac:dyDescent="0.25">
      <c r="A592" s="1">
        <v>592</v>
      </c>
      <c r="B592" s="2" t="s">
        <v>360</v>
      </c>
      <c r="C592" s="2" t="s">
        <v>1065</v>
      </c>
      <c r="D592" s="2" t="s">
        <v>1076</v>
      </c>
    </row>
    <row r="593" spans="1:4" ht="22.5" customHeight="1" x14ac:dyDescent="0.25">
      <c r="A593" s="1">
        <v>593</v>
      </c>
      <c r="B593" s="2" t="s">
        <v>360</v>
      </c>
      <c r="C593" s="2" t="s">
        <v>1065</v>
      </c>
      <c r="D593" s="2" t="s">
        <v>1077</v>
      </c>
    </row>
    <row r="594" spans="1:4" ht="22.5" customHeight="1" x14ac:dyDescent="0.25">
      <c r="A594" s="1">
        <v>594</v>
      </c>
      <c r="B594" s="2" t="s">
        <v>360</v>
      </c>
      <c r="C594" s="2" t="s">
        <v>1065</v>
      </c>
      <c r="D594" s="2" t="s">
        <v>1078</v>
      </c>
    </row>
    <row r="595" spans="1:4" ht="22.5" customHeight="1" x14ac:dyDescent="0.25">
      <c r="A595" s="1">
        <v>595</v>
      </c>
      <c r="B595" s="2" t="s">
        <v>360</v>
      </c>
      <c r="C595" s="2" t="s">
        <v>1065</v>
      </c>
      <c r="D595" s="2" t="s">
        <v>1079</v>
      </c>
    </row>
    <row r="596" spans="1:4" ht="22.5" customHeight="1" x14ac:dyDescent="0.25">
      <c r="A596" s="1">
        <v>596</v>
      </c>
      <c r="B596" s="2" t="s">
        <v>360</v>
      </c>
      <c r="C596" s="2" t="s">
        <v>1065</v>
      </c>
      <c r="D596" s="2" t="s">
        <v>1080</v>
      </c>
    </row>
    <row r="597" spans="1:4" ht="22.5" customHeight="1" x14ac:dyDescent="0.25">
      <c r="A597" s="1">
        <v>597</v>
      </c>
      <c r="B597" s="2" t="s">
        <v>360</v>
      </c>
      <c r="C597" s="2" t="s">
        <v>1065</v>
      </c>
      <c r="D597" s="2" t="s">
        <v>1081</v>
      </c>
    </row>
    <row r="598" spans="1:4" ht="22.5" customHeight="1" x14ac:dyDescent="0.25">
      <c r="A598" s="1">
        <v>598</v>
      </c>
      <c r="B598" s="2" t="s">
        <v>360</v>
      </c>
      <c r="C598" s="2" t="s">
        <v>1065</v>
      </c>
      <c r="D598" s="2" t="s">
        <v>1082</v>
      </c>
    </row>
    <row r="599" spans="1:4" ht="22.5" customHeight="1" x14ac:dyDescent="0.25">
      <c r="A599" s="1">
        <v>599</v>
      </c>
      <c r="B599" s="2" t="s">
        <v>360</v>
      </c>
      <c r="C599" s="2" t="s">
        <v>1065</v>
      </c>
      <c r="D599" s="2" t="s">
        <v>1083</v>
      </c>
    </row>
    <row r="600" spans="1:4" ht="22.5" customHeight="1" x14ac:dyDescent="0.25">
      <c r="A600" s="1">
        <v>600</v>
      </c>
      <c r="B600" s="2" t="s">
        <v>360</v>
      </c>
      <c r="C600" s="2" t="s">
        <v>1065</v>
      </c>
      <c r="D600" s="2" t="s">
        <v>1084</v>
      </c>
    </row>
    <row r="601" spans="1:4" ht="22.5" customHeight="1" x14ac:dyDescent="0.25">
      <c r="A601" s="1">
        <v>601</v>
      </c>
      <c r="B601" s="2" t="s">
        <v>360</v>
      </c>
      <c r="C601" s="2" t="s">
        <v>1065</v>
      </c>
      <c r="D601" s="2" t="s">
        <v>1085</v>
      </c>
    </row>
    <row r="602" spans="1:4" ht="22.5" customHeight="1" x14ac:dyDescent="0.25">
      <c r="A602" s="1">
        <v>602</v>
      </c>
      <c r="B602" s="2" t="s">
        <v>360</v>
      </c>
      <c r="C602" s="2" t="s">
        <v>1065</v>
      </c>
      <c r="D602" s="2" t="s">
        <v>1086</v>
      </c>
    </row>
    <row r="603" spans="1:4" ht="22.5" customHeight="1" x14ac:dyDescent="0.25">
      <c r="A603" s="1">
        <v>603</v>
      </c>
      <c r="B603" s="2" t="s">
        <v>360</v>
      </c>
      <c r="C603" s="2" t="s">
        <v>1065</v>
      </c>
      <c r="D603" s="2" t="s">
        <v>1087</v>
      </c>
    </row>
    <row r="604" spans="1:4" ht="22.5" customHeight="1" x14ac:dyDescent="0.25">
      <c r="A604" s="1">
        <v>604</v>
      </c>
      <c r="B604" s="2" t="s">
        <v>360</v>
      </c>
      <c r="C604" s="2" t="s">
        <v>1065</v>
      </c>
      <c r="D604" s="2" t="s">
        <v>1088</v>
      </c>
    </row>
    <row r="605" spans="1:4" ht="22.5" customHeight="1" x14ac:dyDescent="0.25">
      <c r="A605" s="1">
        <v>605</v>
      </c>
      <c r="B605" s="2" t="s">
        <v>360</v>
      </c>
      <c r="C605" s="2" t="s">
        <v>1065</v>
      </c>
      <c r="D605" s="2" t="s">
        <v>1089</v>
      </c>
    </row>
    <row r="606" spans="1:4" ht="22.5" customHeight="1" x14ac:dyDescent="0.25">
      <c r="A606" s="1">
        <v>606</v>
      </c>
      <c r="B606" s="2" t="s">
        <v>360</v>
      </c>
      <c r="C606" s="2" t="s">
        <v>1065</v>
      </c>
      <c r="D606" s="2" t="s">
        <v>1090</v>
      </c>
    </row>
    <row r="607" spans="1:4" ht="22.5" customHeight="1" x14ac:dyDescent="0.25">
      <c r="A607" s="1">
        <v>607</v>
      </c>
      <c r="B607" s="2" t="s">
        <v>360</v>
      </c>
      <c r="C607" s="2" t="s">
        <v>1065</v>
      </c>
      <c r="D607" s="2" t="s">
        <v>1091</v>
      </c>
    </row>
    <row r="608" spans="1:4" ht="22.5" customHeight="1" x14ac:dyDescent="0.25">
      <c r="A608" s="1">
        <v>608</v>
      </c>
      <c r="B608" s="2" t="s">
        <v>360</v>
      </c>
      <c r="C608" s="2" t="s">
        <v>1065</v>
      </c>
      <c r="D608" s="2" t="s">
        <v>1092</v>
      </c>
    </row>
    <row r="609" spans="1:4" ht="22.5" customHeight="1" x14ac:dyDescent="0.25">
      <c r="A609" s="1">
        <v>609</v>
      </c>
      <c r="B609" s="2" t="s">
        <v>360</v>
      </c>
      <c r="C609" s="2" t="s">
        <v>1065</v>
      </c>
      <c r="D609" s="2" t="s">
        <v>1093</v>
      </c>
    </row>
    <row r="610" spans="1:4" ht="22.5" customHeight="1" x14ac:dyDescent="0.25">
      <c r="A610" s="1">
        <v>610</v>
      </c>
      <c r="B610" s="2" t="s">
        <v>360</v>
      </c>
      <c r="C610" s="2" t="s">
        <v>1065</v>
      </c>
      <c r="D610" s="2" t="s">
        <v>1094</v>
      </c>
    </row>
    <row r="611" spans="1:4" ht="22.5" customHeight="1" x14ac:dyDescent="0.25">
      <c r="A611" s="1">
        <v>611</v>
      </c>
      <c r="B611" s="2" t="s">
        <v>360</v>
      </c>
      <c r="C611" s="2" t="s">
        <v>1065</v>
      </c>
      <c r="D611" s="2" t="s">
        <v>1095</v>
      </c>
    </row>
    <row r="612" spans="1:4" ht="22.5" customHeight="1" x14ac:dyDescent="0.25">
      <c r="A612" s="1">
        <v>612</v>
      </c>
      <c r="B612" s="2" t="s">
        <v>360</v>
      </c>
      <c r="C612" s="2" t="s">
        <v>1065</v>
      </c>
      <c r="D612" s="2" t="s">
        <v>1096</v>
      </c>
    </row>
    <row r="613" spans="1:4" ht="22.5" customHeight="1" x14ac:dyDescent="0.25">
      <c r="A613" s="1">
        <v>613</v>
      </c>
      <c r="B613" s="2" t="s">
        <v>360</v>
      </c>
      <c r="C613" s="2" t="s">
        <v>1065</v>
      </c>
      <c r="D613" s="2" t="s">
        <v>1097</v>
      </c>
    </row>
    <row r="614" spans="1:4" ht="22.5" customHeight="1" x14ac:dyDescent="0.25">
      <c r="A614" s="1">
        <v>614</v>
      </c>
      <c r="B614" s="2" t="s">
        <v>360</v>
      </c>
      <c r="C614" s="2" t="s">
        <v>1065</v>
      </c>
      <c r="D614" s="2" t="s">
        <v>1098</v>
      </c>
    </row>
    <row r="615" spans="1:4" ht="22.5" customHeight="1" x14ac:dyDescent="0.25">
      <c r="A615" s="1">
        <v>615</v>
      </c>
      <c r="B615" s="2" t="s">
        <v>360</v>
      </c>
      <c r="C615" s="2" t="s">
        <v>1065</v>
      </c>
      <c r="D615" s="2" t="s">
        <v>1099</v>
      </c>
    </row>
    <row r="616" spans="1:4" ht="22.5" customHeight="1" x14ac:dyDescent="0.25">
      <c r="A616" s="1">
        <v>616</v>
      </c>
      <c r="B616" s="2" t="s">
        <v>360</v>
      </c>
      <c r="C616" s="2" t="s">
        <v>1065</v>
      </c>
      <c r="D616" s="2" t="s">
        <v>1100</v>
      </c>
    </row>
    <row r="617" spans="1:4" ht="22.5" customHeight="1" x14ac:dyDescent="0.25">
      <c r="A617" s="1">
        <v>617</v>
      </c>
      <c r="B617" s="2" t="s">
        <v>360</v>
      </c>
      <c r="C617" s="2" t="s">
        <v>1065</v>
      </c>
      <c r="D617" s="2" t="s">
        <v>1101</v>
      </c>
    </row>
    <row r="618" spans="1:4" ht="22.5" customHeight="1" x14ac:dyDescent="0.25">
      <c r="A618" s="1">
        <v>618</v>
      </c>
      <c r="B618" s="2" t="s">
        <v>360</v>
      </c>
      <c r="C618" s="2" t="s">
        <v>1065</v>
      </c>
      <c r="D618" s="2" t="s">
        <v>1102</v>
      </c>
    </row>
    <row r="619" spans="1:4" ht="22.5" customHeight="1" x14ac:dyDescent="0.25">
      <c r="A619" s="1">
        <v>619</v>
      </c>
      <c r="B619" s="2" t="s">
        <v>360</v>
      </c>
      <c r="C619" s="2" t="s">
        <v>1065</v>
      </c>
      <c r="D619" s="2" t="s">
        <v>1103</v>
      </c>
    </row>
    <row r="620" spans="1:4" ht="22.5" customHeight="1" x14ac:dyDescent="0.25">
      <c r="A620" s="1">
        <v>620</v>
      </c>
      <c r="B620" s="2" t="s">
        <v>360</v>
      </c>
      <c r="C620" s="2" t="s">
        <v>1065</v>
      </c>
      <c r="D620" s="2" t="s">
        <v>1104</v>
      </c>
    </row>
    <row r="621" spans="1:4" ht="22.5" customHeight="1" x14ac:dyDescent="0.25">
      <c r="A621" s="1">
        <v>621</v>
      </c>
      <c r="B621" s="2" t="s">
        <v>360</v>
      </c>
      <c r="C621" s="2" t="s">
        <v>1105</v>
      </c>
      <c r="D621" s="2" t="s">
        <v>1106</v>
      </c>
    </row>
    <row r="622" spans="1:4" ht="22.5" customHeight="1" x14ac:dyDescent="0.25">
      <c r="A622" s="1">
        <v>622</v>
      </c>
      <c r="B622" s="2" t="s">
        <v>360</v>
      </c>
      <c r="C622" s="2" t="s">
        <v>1105</v>
      </c>
      <c r="D622" s="2" t="s">
        <v>1107</v>
      </c>
    </row>
    <row r="623" spans="1:4" ht="22.5" customHeight="1" x14ac:dyDescent="0.25">
      <c r="A623" s="1">
        <v>623</v>
      </c>
      <c r="B623" s="2" t="s">
        <v>360</v>
      </c>
      <c r="C623" s="2" t="s">
        <v>1105</v>
      </c>
      <c r="D623" s="2" t="s">
        <v>1108</v>
      </c>
    </row>
    <row r="624" spans="1:4" ht="22.5" customHeight="1" x14ac:dyDescent="0.25">
      <c r="A624" s="1">
        <v>624</v>
      </c>
      <c r="B624" s="2" t="s">
        <v>360</v>
      </c>
      <c r="C624" s="2" t="s">
        <v>1105</v>
      </c>
      <c r="D624" s="2" t="s">
        <v>1109</v>
      </c>
    </row>
    <row r="625" spans="1:4" ht="22.5" customHeight="1" x14ac:dyDescent="0.25">
      <c r="A625" s="1">
        <v>625</v>
      </c>
      <c r="B625" s="2" t="s">
        <v>360</v>
      </c>
      <c r="C625" s="2" t="s">
        <v>1105</v>
      </c>
      <c r="D625" s="2" t="s">
        <v>1110</v>
      </c>
    </row>
    <row r="626" spans="1:4" ht="22.5" customHeight="1" x14ac:dyDescent="0.25">
      <c r="A626" s="1">
        <v>626</v>
      </c>
      <c r="B626" s="2" t="s">
        <v>360</v>
      </c>
      <c r="C626" s="2" t="s">
        <v>1105</v>
      </c>
      <c r="D626" s="2" t="s">
        <v>1111</v>
      </c>
    </row>
    <row r="627" spans="1:4" ht="22.5" customHeight="1" x14ac:dyDescent="0.25">
      <c r="A627" s="1">
        <v>627</v>
      </c>
      <c r="B627" s="2" t="s">
        <v>360</v>
      </c>
      <c r="C627" s="2" t="s">
        <v>1105</v>
      </c>
      <c r="D627" s="2" t="s">
        <v>1112</v>
      </c>
    </row>
    <row r="628" spans="1:4" ht="22.5" customHeight="1" x14ac:dyDescent="0.25">
      <c r="A628" s="1">
        <v>628</v>
      </c>
      <c r="B628" s="2" t="s">
        <v>360</v>
      </c>
      <c r="C628" s="2" t="s">
        <v>1105</v>
      </c>
      <c r="D628" s="2" t="s">
        <v>1113</v>
      </c>
    </row>
    <row r="629" spans="1:4" ht="22.5" customHeight="1" x14ac:dyDescent="0.25">
      <c r="A629" s="1">
        <v>629</v>
      </c>
      <c r="B629" s="2" t="s">
        <v>360</v>
      </c>
      <c r="C629" s="2" t="s">
        <v>1105</v>
      </c>
      <c r="D629" s="2" t="s">
        <v>1114</v>
      </c>
    </row>
    <row r="630" spans="1:4" ht="22.5" customHeight="1" x14ac:dyDescent="0.25">
      <c r="A630" s="1">
        <v>630</v>
      </c>
      <c r="B630" s="2" t="s">
        <v>360</v>
      </c>
      <c r="C630" s="2" t="s">
        <v>1105</v>
      </c>
      <c r="D630" s="2" t="s">
        <v>1115</v>
      </c>
    </row>
    <row r="631" spans="1:4" ht="22.5" customHeight="1" x14ac:dyDescent="0.25">
      <c r="A631" s="1">
        <v>631</v>
      </c>
      <c r="B631" s="2" t="s">
        <v>360</v>
      </c>
      <c r="C631" s="2" t="s">
        <v>1105</v>
      </c>
      <c r="D631" s="2" t="s">
        <v>1116</v>
      </c>
    </row>
    <row r="632" spans="1:4" ht="22.5" customHeight="1" x14ac:dyDescent="0.25">
      <c r="A632" s="1">
        <v>632</v>
      </c>
      <c r="B632" s="2" t="s">
        <v>360</v>
      </c>
      <c r="C632" s="2" t="s">
        <v>1105</v>
      </c>
      <c r="D632" s="2" t="s">
        <v>1117</v>
      </c>
    </row>
    <row r="633" spans="1:4" ht="22.5" customHeight="1" x14ac:dyDescent="0.25">
      <c r="A633" s="1">
        <v>633</v>
      </c>
      <c r="B633" s="2" t="s">
        <v>360</v>
      </c>
      <c r="C633" s="2" t="s">
        <v>1105</v>
      </c>
      <c r="D633" s="2" t="s">
        <v>1118</v>
      </c>
    </row>
    <row r="634" spans="1:4" ht="22.5" customHeight="1" x14ac:dyDescent="0.25">
      <c r="A634" s="1">
        <v>634</v>
      </c>
      <c r="B634" s="2" t="s">
        <v>360</v>
      </c>
      <c r="C634" s="2" t="s">
        <v>1105</v>
      </c>
      <c r="D634" s="2" t="s">
        <v>1119</v>
      </c>
    </row>
    <row r="635" spans="1:4" ht="22.5" customHeight="1" x14ac:dyDescent="0.25">
      <c r="A635" s="1">
        <v>635</v>
      </c>
      <c r="B635" s="2" t="s">
        <v>360</v>
      </c>
      <c r="C635" s="2" t="s">
        <v>1120</v>
      </c>
      <c r="D635" s="2" t="s">
        <v>1121</v>
      </c>
    </row>
    <row r="636" spans="1:4" ht="22.5" customHeight="1" x14ac:dyDescent="0.25">
      <c r="A636" s="1">
        <v>636</v>
      </c>
      <c r="B636" s="2" t="s">
        <v>360</v>
      </c>
      <c r="C636" s="2" t="s">
        <v>1120</v>
      </c>
      <c r="D636" s="2" t="s">
        <v>1122</v>
      </c>
    </row>
    <row r="637" spans="1:4" ht="22.5" customHeight="1" x14ac:dyDescent="0.25">
      <c r="A637" s="1">
        <v>637</v>
      </c>
      <c r="B637" s="2" t="s">
        <v>360</v>
      </c>
      <c r="C637" s="2" t="s">
        <v>1120</v>
      </c>
      <c r="D637" s="2" t="s">
        <v>1123</v>
      </c>
    </row>
    <row r="638" spans="1:4" ht="22.5" customHeight="1" x14ac:dyDescent="0.25">
      <c r="A638" s="1">
        <v>638</v>
      </c>
      <c r="B638" s="2" t="s">
        <v>360</v>
      </c>
      <c r="C638" s="2" t="s">
        <v>1120</v>
      </c>
      <c r="D638" s="2" t="s">
        <v>1124</v>
      </c>
    </row>
    <row r="639" spans="1:4" ht="22.5" customHeight="1" x14ac:dyDescent="0.25">
      <c r="A639" s="1">
        <v>639</v>
      </c>
      <c r="B639" s="2" t="s">
        <v>360</v>
      </c>
      <c r="C639" s="2" t="s">
        <v>1125</v>
      </c>
      <c r="D639" s="2" t="s">
        <v>1126</v>
      </c>
    </row>
    <row r="640" spans="1:4" ht="22.5" customHeight="1" x14ac:dyDescent="0.25">
      <c r="A640" s="1">
        <v>640</v>
      </c>
      <c r="B640" s="2" t="s">
        <v>360</v>
      </c>
      <c r="C640" s="2" t="s">
        <v>1125</v>
      </c>
      <c r="D640" s="2" t="s">
        <v>1127</v>
      </c>
    </row>
    <row r="641" spans="1:4" ht="22.5" customHeight="1" x14ac:dyDescent="0.25">
      <c r="A641" s="1">
        <v>641</v>
      </c>
      <c r="B641" s="2" t="s">
        <v>360</v>
      </c>
      <c r="C641" s="2" t="s">
        <v>1125</v>
      </c>
      <c r="D641" s="2" t="s">
        <v>1128</v>
      </c>
    </row>
    <row r="642" spans="1:4" ht="22.5" customHeight="1" x14ac:dyDescent="0.25">
      <c r="A642" s="1">
        <v>642</v>
      </c>
      <c r="B642" s="2" t="s">
        <v>360</v>
      </c>
      <c r="C642" s="2" t="s">
        <v>1125</v>
      </c>
      <c r="D642" s="2" t="s">
        <v>1129</v>
      </c>
    </row>
    <row r="643" spans="1:4" ht="22.5" customHeight="1" x14ac:dyDescent="0.25">
      <c r="A643" s="1">
        <v>643</v>
      </c>
      <c r="B643" s="2" t="s">
        <v>360</v>
      </c>
      <c r="C643" s="2" t="s">
        <v>1125</v>
      </c>
      <c r="D643" s="2" t="s">
        <v>1130</v>
      </c>
    </row>
    <row r="644" spans="1:4" ht="22.5" customHeight="1" x14ac:dyDescent="0.25">
      <c r="A644" s="1">
        <v>644</v>
      </c>
      <c r="B644" s="2" t="s">
        <v>360</v>
      </c>
      <c r="C644" s="2" t="s">
        <v>1125</v>
      </c>
      <c r="D644" s="2" t="s">
        <v>1131</v>
      </c>
    </row>
    <row r="645" spans="1:4" ht="22.5" customHeight="1" x14ac:dyDescent="0.25">
      <c r="A645" s="1">
        <v>645</v>
      </c>
      <c r="B645" s="2" t="s">
        <v>360</v>
      </c>
      <c r="C645" s="2" t="s">
        <v>1125</v>
      </c>
      <c r="D645" s="2" t="s">
        <v>1132</v>
      </c>
    </row>
    <row r="646" spans="1:4" ht="22.5" customHeight="1" x14ac:dyDescent="0.25">
      <c r="A646" s="1">
        <v>646</v>
      </c>
      <c r="B646" s="2" t="s">
        <v>360</v>
      </c>
      <c r="C646" s="2" t="s">
        <v>1125</v>
      </c>
      <c r="D646" s="2" t="s">
        <v>1133</v>
      </c>
    </row>
    <row r="647" spans="1:4" ht="22.5" customHeight="1" x14ac:dyDescent="0.25">
      <c r="A647" s="1">
        <v>647</v>
      </c>
      <c r="B647" s="2" t="s">
        <v>360</v>
      </c>
      <c r="C647" s="2" t="s">
        <v>1125</v>
      </c>
      <c r="D647" s="2" t="s">
        <v>1134</v>
      </c>
    </row>
    <row r="648" spans="1:4" ht="22.5" customHeight="1" x14ac:dyDescent="0.25">
      <c r="A648" s="1">
        <v>648</v>
      </c>
      <c r="B648" s="2" t="s">
        <v>360</v>
      </c>
      <c r="C648" s="2" t="s">
        <v>1125</v>
      </c>
      <c r="D648" s="2" t="s">
        <v>1135</v>
      </c>
    </row>
    <row r="649" spans="1:4" ht="22.5" customHeight="1" x14ac:dyDescent="0.25">
      <c r="A649" s="1">
        <v>649</v>
      </c>
      <c r="B649" s="2" t="s">
        <v>360</v>
      </c>
      <c r="C649" s="2" t="s">
        <v>1125</v>
      </c>
      <c r="D649" s="2" t="s">
        <v>785</v>
      </c>
    </row>
    <row r="650" spans="1:4" ht="22.5" customHeight="1" x14ac:dyDescent="0.25">
      <c r="A650" s="1">
        <v>650</v>
      </c>
      <c r="B650" s="2" t="s">
        <v>360</v>
      </c>
      <c r="C650" s="2" t="s">
        <v>1125</v>
      </c>
      <c r="D650" s="2" t="s">
        <v>1136</v>
      </c>
    </row>
    <row r="651" spans="1:4" ht="22.5" customHeight="1" x14ac:dyDescent="0.25">
      <c r="A651" s="1">
        <v>651</v>
      </c>
      <c r="B651" s="2" t="s">
        <v>360</v>
      </c>
      <c r="C651" s="2" t="s">
        <v>1125</v>
      </c>
      <c r="D651" s="2" t="s">
        <v>1137</v>
      </c>
    </row>
    <row r="652" spans="1:4" ht="22.5" customHeight="1" x14ac:dyDescent="0.25">
      <c r="A652" s="1">
        <v>652</v>
      </c>
      <c r="B652" s="2" t="s">
        <v>360</v>
      </c>
      <c r="C652" s="2" t="s">
        <v>1125</v>
      </c>
      <c r="D652" s="2" t="s">
        <v>1138</v>
      </c>
    </row>
    <row r="653" spans="1:4" ht="22.5" customHeight="1" x14ac:dyDescent="0.25">
      <c r="A653" s="1">
        <v>653</v>
      </c>
      <c r="B653" s="2" t="s">
        <v>360</v>
      </c>
      <c r="C653" s="2" t="s">
        <v>1125</v>
      </c>
      <c r="D653" s="2" t="s">
        <v>1139</v>
      </c>
    </row>
    <row r="654" spans="1:4" ht="22.5" customHeight="1" x14ac:dyDescent="0.25">
      <c r="A654" s="1">
        <v>654</v>
      </c>
      <c r="B654" s="2" t="s">
        <v>360</v>
      </c>
      <c r="C654" s="2" t="s">
        <v>1125</v>
      </c>
      <c r="D654" s="2" t="s">
        <v>1140</v>
      </c>
    </row>
    <row r="655" spans="1:4" ht="22.5" customHeight="1" x14ac:dyDescent="0.25">
      <c r="A655" s="1">
        <v>655</v>
      </c>
      <c r="B655" s="2" t="s">
        <v>360</v>
      </c>
      <c r="C655" s="2" t="s">
        <v>1125</v>
      </c>
      <c r="D655" s="2" t="s">
        <v>1141</v>
      </c>
    </row>
    <row r="656" spans="1:4" ht="22.5" customHeight="1" x14ac:dyDescent="0.25">
      <c r="A656" s="1">
        <v>656</v>
      </c>
      <c r="B656" s="2" t="s">
        <v>360</v>
      </c>
      <c r="C656" s="2" t="s">
        <v>1125</v>
      </c>
      <c r="D656" s="2" t="s">
        <v>1142</v>
      </c>
    </row>
    <row r="657" spans="1:4" ht="22.5" customHeight="1" x14ac:dyDescent="0.25">
      <c r="A657" s="1">
        <v>657</v>
      </c>
      <c r="B657" s="2" t="s">
        <v>360</v>
      </c>
      <c r="C657" s="2" t="s">
        <v>1125</v>
      </c>
      <c r="D657" s="2" t="s">
        <v>1143</v>
      </c>
    </row>
    <row r="658" spans="1:4" ht="22.5" customHeight="1" x14ac:dyDescent="0.25">
      <c r="A658" s="1">
        <v>658</v>
      </c>
      <c r="B658" s="2" t="s">
        <v>360</v>
      </c>
      <c r="C658" s="2" t="s">
        <v>1125</v>
      </c>
      <c r="D658" s="2" t="s">
        <v>1144</v>
      </c>
    </row>
    <row r="659" spans="1:4" ht="22.5" customHeight="1" x14ac:dyDescent="0.25">
      <c r="A659" s="1">
        <v>659</v>
      </c>
      <c r="B659" s="2" t="s">
        <v>360</v>
      </c>
      <c r="C659" s="2" t="s">
        <v>1125</v>
      </c>
      <c r="D659" s="2" t="s">
        <v>1145</v>
      </c>
    </row>
    <row r="660" spans="1:4" ht="22.5" customHeight="1" x14ac:dyDescent="0.25">
      <c r="A660" s="1">
        <v>660</v>
      </c>
      <c r="B660" s="2" t="s">
        <v>360</v>
      </c>
      <c r="C660" s="2" t="s">
        <v>1125</v>
      </c>
      <c r="D660" s="2" t="s">
        <v>1146</v>
      </c>
    </row>
    <row r="661" spans="1:4" ht="22.5" customHeight="1" x14ac:dyDescent="0.25">
      <c r="A661" s="1">
        <v>661</v>
      </c>
      <c r="B661" s="2" t="s">
        <v>360</v>
      </c>
      <c r="C661" s="2" t="s">
        <v>1125</v>
      </c>
      <c r="D661" s="2" t="s">
        <v>1147</v>
      </c>
    </row>
    <row r="662" spans="1:4" ht="22.5" customHeight="1" x14ac:dyDescent="0.25">
      <c r="A662" s="1">
        <v>662</v>
      </c>
      <c r="B662" s="2" t="s">
        <v>360</v>
      </c>
      <c r="C662" s="2" t="s">
        <v>1125</v>
      </c>
      <c r="D662" s="2" t="s">
        <v>1148</v>
      </c>
    </row>
    <row r="663" spans="1:4" ht="22.5" customHeight="1" x14ac:dyDescent="0.25">
      <c r="A663" s="1">
        <v>663</v>
      </c>
      <c r="B663" s="2" t="s">
        <v>360</v>
      </c>
      <c r="C663" s="2" t="s">
        <v>1125</v>
      </c>
      <c r="D663" s="2" t="s">
        <v>1149</v>
      </c>
    </row>
    <row r="664" spans="1:4" ht="22.5" customHeight="1" x14ac:dyDescent="0.25">
      <c r="A664" s="1">
        <v>664</v>
      </c>
      <c r="B664" s="2" t="s">
        <v>360</v>
      </c>
      <c r="C664" s="2" t="s">
        <v>1125</v>
      </c>
      <c r="D664" s="2" t="s">
        <v>1150</v>
      </c>
    </row>
    <row r="665" spans="1:4" ht="22.5" customHeight="1" x14ac:dyDescent="0.25">
      <c r="A665" s="1">
        <v>665</v>
      </c>
      <c r="B665" s="2" t="s">
        <v>360</v>
      </c>
      <c r="C665" s="2" t="s">
        <v>1125</v>
      </c>
      <c r="D665" s="2" t="s">
        <v>1151</v>
      </c>
    </row>
    <row r="666" spans="1:4" ht="22.5" customHeight="1" x14ac:dyDescent="0.25">
      <c r="A666" s="1">
        <v>666</v>
      </c>
      <c r="B666" s="2" t="s">
        <v>360</v>
      </c>
      <c r="C666" s="2" t="s">
        <v>1125</v>
      </c>
      <c r="D666" s="2" t="s">
        <v>1152</v>
      </c>
    </row>
    <row r="667" spans="1:4" ht="22.5" customHeight="1" x14ac:dyDescent="0.25">
      <c r="A667" s="1">
        <v>667</v>
      </c>
      <c r="B667" s="2" t="s">
        <v>360</v>
      </c>
      <c r="C667" s="2" t="s">
        <v>1125</v>
      </c>
      <c r="D667" s="2" t="s">
        <v>1153</v>
      </c>
    </row>
    <row r="668" spans="1:4" ht="22.5" customHeight="1" x14ac:dyDescent="0.25">
      <c r="A668" s="1">
        <v>668</v>
      </c>
      <c r="B668" s="2" t="s">
        <v>360</v>
      </c>
      <c r="C668" s="2" t="s">
        <v>1125</v>
      </c>
      <c r="D668" s="2" t="s">
        <v>1154</v>
      </c>
    </row>
    <row r="669" spans="1:4" ht="22.5" customHeight="1" x14ac:dyDescent="0.25">
      <c r="A669" s="1">
        <v>669</v>
      </c>
      <c r="B669" s="2" t="s">
        <v>360</v>
      </c>
      <c r="C669" s="2" t="s">
        <v>1155</v>
      </c>
      <c r="D669" s="2" t="s">
        <v>1156</v>
      </c>
    </row>
    <row r="670" spans="1:4" ht="22.5" customHeight="1" x14ac:dyDescent="0.25">
      <c r="A670" s="1">
        <v>670</v>
      </c>
      <c r="B670" s="2" t="s">
        <v>360</v>
      </c>
      <c r="C670" s="2" t="s">
        <v>1155</v>
      </c>
      <c r="D670" s="2" t="s">
        <v>1157</v>
      </c>
    </row>
    <row r="671" spans="1:4" ht="22.5" customHeight="1" x14ac:dyDescent="0.25">
      <c r="A671" s="1">
        <v>671</v>
      </c>
      <c r="B671" s="2" t="s">
        <v>360</v>
      </c>
      <c r="C671" s="2" t="s">
        <v>1155</v>
      </c>
      <c r="D671" s="2" t="s">
        <v>1158</v>
      </c>
    </row>
    <row r="672" spans="1:4" ht="22.5" customHeight="1" x14ac:dyDescent="0.25">
      <c r="A672" s="1">
        <v>672</v>
      </c>
      <c r="B672" s="2" t="s">
        <v>360</v>
      </c>
      <c r="C672" s="2" t="s">
        <v>1155</v>
      </c>
      <c r="D672" s="2" t="s">
        <v>1159</v>
      </c>
    </row>
    <row r="673" spans="1:4" ht="22.5" customHeight="1" x14ac:dyDescent="0.25">
      <c r="A673" s="1">
        <v>673</v>
      </c>
      <c r="B673" s="2" t="s">
        <v>360</v>
      </c>
      <c r="C673" s="2" t="s">
        <v>1155</v>
      </c>
      <c r="D673" s="2" t="s">
        <v>1160</v>
      </c>
    </row>
    <row r="674" spans="1:4" ht="22.5" customHeight="1" x14ac:dyDescent="0.25">
      <c r="A674" s="1">
        <v>674</v>
      </c>
      <c r="B674" s="2" t="s">
        <v>360</v>
      </c>
      <c r="C674" s="2" t="s">
        <v>1155</v>
      </c>
      <c r="D674" s="2" t="s">
        <v>1161</v>
      </c>
    </row>
    <row r="675" spans="1:4" ht="22.5" customHeight="1" x14ac:dyDescent="0.25">
      <c r="A675" s="1">
        <v>675</v>
      </c>
      <c r="B675" s="2" t="s">
        <v>360</v>
      </c>
      <c r="C675" s="2" t="s">
        <v>1155</v>
      </c>
      <c r="D675" s="2" t="s">
        <v>1162</v>
      </c>
    </row>
    <row r="676" spans="1:4" ht="22.5" customHeight="1" x14ac:dyDescent="0.25">
      <c r="A676" s="1">
        <v>676</v>
      </c>
      <c r="B676" s="2" t="s">
        <v>360</v>
      </c>
      <c r="C676" s="2" t="s">
        <v>1155</v>
      </c>
      <c r="D676" s="2" t="s">
        <v>1163</v>
      </c>
    </row>
    <row r="677" spans="1:4" ht="22.5" customHeight="1" x14ac:dyDescent="0.25">
      <c r="A677" s="1">
        <v>677</v>
      </c>
      <c r="B677" s="2" t="s">
        <v>360</v>
      </c>
      <c r="C677" s="2" t="s">
        <v>1155</v>
      </c>
      <c r="D677" s="2" t="s">
        <v>1164</v>
      </c>
    </row>
    <row r="678" spans="1:4" ht="22.5" customHeight="1" x14ac:dyDescent="0.25">
      <c r="A678" s="1">
        <v>678</v>
      </c>
      <c r="B678" s="2" t="s">
        <v>360</v>
      </c>
      <c r="C678" s="2" t="s">
        <v>1155</v>
      </c>
      <c r="D678" s="2" t="s">
        <v>1165</v>
      </c>
    </row>
    <row r="679" spans="1:4" ht="22.5" customHeight="1" x14ac:dyDescent="0.25">
      <c r="A679" s="1">
        <v>679</v>
      </c>
      <c r="B679" s="2" t="s">
        <v>360</v>
      </c>
      <c r="C679" s="2" t="s">
        <v>1155</v>
      </c>
      <c r="D679" s="2" t="s">
        <v>1166</v>
      </c>
    </row>
    <row r="680" spans="1:4" ht="22.5" customHeight="1" x14ac:dyDescent="0.25">
      <c r="A680" s="1">
        <v>680</v>
      </c>
      <c r="B680" s="2" t="s">
        <v>360</v>
      </c>
      <c r="C680" s="2" t="s">
        <v>1155</v>
      </c>
      <c r="D680" s="2" t="s">
        <v>1167</v>
      </c>
    </row>
    <row r="681" spans="1:4" ht="22.5" customHeight="1" x14ac:dyDescent="0.25">
      <c r="A681" s="1">
        <v>681</v>
      </c>
      <c r="B681" s="2" t="s">
        <v>360</v>
      </c>
      <c r="C681" s="2" t="s">
        <v>1155</v>
      </c>
      <c r="D681" s="2" t="s">
        <v>1168</v>
      </c>
    </row>
    <row r="682" spans="1:4" ht="22.5" customHeight="1" x14ac:dyDescent="0.25">
      <c r="A682" s="1">
        <v>682</v>
      </c>
      <c r="B682" s="2" t="s">
        <v>360</v>
      </c>
      <c r="C682" s="2" t="s">
        <v>1169</v>
      </c>
      <c r="D682" s="2" t="s">
        <v>1170</v>
      </c>
    </row>
    <row r="683" spans="1:4" ht="22.5" customHeight="1" x14ac:dyDescent="0.25">
      <c r="A683" s="1">
        <v>683</v>
      </c>
      <c r="B683" s="2" t="s">
        <v>360</v>
      </c>
      <c r="C683" s="2" t="s">
        <v>1169</v>
      </c>
      <c r="D683" s="2" t="s">
        <v>1171</v>
      </c>
    </row>
    <row r="684" spans="1:4" ht="22.5" customHeight="1" x14ac:dyDescent="0.25">
      <c r="A684" s="1">
        <v>684</v>
      </c>
      <c r="B684" s="2" t="s">
        <v>360</v>
      </c>
      <c r="C684" s="2" t="s">
        <v>1169</v>
      </c>
      <c r="D684" s="2" t="s">
        <v>1172</v>
      </c>
    </row>
    <row r="685" spans="1:4" ht="22.5" customHeight="1" x14ac:dyDescent="0.25">
      <c r="A685" s="1">
        <v>685</v>
      </c>
      <c r="B685" s="2" t="s">
        <v>360</v>
      </c>
      <c r="C685" s="2" t="s">
        <v>1169</v>
      </c>
      <c r="D685" s="2" t="s">
        <v>1173</v>
      </c>
    </row>
    <row r="686" spans="1:4" ht="22.5" customHeight="1" x14ac:dyDescent="0.25">
      <c r="A686" s="1">
        <v>686</v>
      </c>
      <c r="B686" s="2" t="s">
        <v>360</v>
      </c>
      <c r="C686" s="2" t="s">
        <v>1169</v>
      </c>
      <c r="D686" s="2" t="s">
        <v>1174</v>
      </c>
    </row>
    <row r="687" spans="1:4" ht="22.5" customHeight="1" x14ac:dyDescent="0.25">
      <c r="A687" s="1">
        <v>687</v>
      </c>
      <c r="B687" s="2" t="s">
        <v>360</v>
      </c>
      <c r="C687" s="2" t="s">
        <v>1169</v>
      </c>
      <c r="D687" s="2" t="s">
        <v>1017</v>
      </c>
    </row>
    <row r="688" spans="1:4" ht="22.5" customHeight="1" x14ac:dyDescent="0.25">
      <c r="A688" s="1">
        <v>688</v>
      </c>
      <c r="B688" s="2" t="s">
        <v>360</v>
      </c>
      <c r="C688" s="2" t="s">
        <v>1169</v>
      </c>
      <c r="D688" s="2" t="s">
        <v>1175</v>
      </c>
    </row>
    <row r="689" spans="1:4" ht="22.5" customHeight="1" x14ac:dyDescent="0.25">
      <c r="A689" s="1">
        <v>689</v>
      </c>
      <c r="B689" s="2" t="s">
        <v>360</v>
      </c>
      <c r="C689" s="2" t="s">
        <v>1169</v>
      </c>
      <c r="D689" s="2" t="s">
        <v>1176</v>
      </c>
    </row>
    <row r="690" spans="1:4" ht="22.5" customHeight="1" x14ac:dyDescent="0.25">
      <c r="A690" s="1">
        <v>690</v>
      </c>
      <c r="B690" s="2" t="s">
        <v>360</v>
      </c>
      <c r="C690" s="2" t="s">
        <v>1169</v>
      </c>
      <c r="D690" s="2" t="s">
        <v>1177</v>
      </c>
    </row>
    <row r="691" spans="1:4" ht="22.5" customHeight="1" x14ac:dyDescent="0.25">
      <c r="A691" s="1">
        <v>691</v>
      </c>
      <c r="B691" s="2" t="s">
        <v>360</v>
      </c>
      <c r="C691" s="2" t="s">
        <v>1169</v>
      </c>
      <c r="D691" s="2" t="s">
        <v>1178</v>
      </c>
    </row>
    <row r="692" spans="1:4" ht="22.5" customHeight="1" x14ac:dyDescent="0.25">
      <c r="A692" s="1">
        <v>692</v>
      </c>
      <c r="B692" s="2" t="s">
        <v>360</v>
      </c>
      <c r="C692" s="2" t="s">
        <v>1169</v>
      </c>
      <c r="D692" s="2" t="s">
        <v>1179</v>
      </c>
    </row>
    <row r="693" spans="1:4" ht="22.5" customHeight="1" x14ac:dyDescent="0.25">
      <c r="A693" s="1">
        <v>693</v>
      </c>
      <c r="B693" s="2" t="s">
        <v>360</v>
      </c>
      <c r="C693" s="2" t="s">
        <v>1169</v>
      </c>
      <c r="D693" s="2" t="s">
        <v>1180</v>
      </c>
    </row>
    <row r="694" spans="1:4" ht="22.5" customHeight="1" x14ac:dyDescent="0.25">
      <c r="A694" s="1">
        <v>694</v>
      </c>
      <c r="B694" s="2" t="s">
        <v>360</v>
      </c>
      <c r="C694" s="2" t="s">
        <v>1169</v>
      </c>
      <c r="D694" s="2" t="s">
        <v>1181</v>
      </c>
    </row>
    <row r="695" spans="1:4" ht="22.5" customHeight="1" x14ac:dyDescent="0.25">
      <c r="A695" s="1">
        <v>695</v>
      </c>
      <c r="B695" s="2" t="s">
        <v>360</v>
      </c>
      <c r="C695" s="2" t="s">
        <v>1169</v>
      </c>
      <c r="D695" s="2" t="s">
        <v>1182</v>
      </c>
    </row>
    <row r="696" spans="1:4" ht="22.5" customHeight="1" x14ac:dyDescent="0.25">
      <c r="A696" s="1">
        <v>696</v>
      </c>
      <c r="B696" s="2" t="s">
        <v>360</v>
      </c>
      <c r="C696" s="2" t="s">
        <v>1169</v>
      </c>
      <c r="D696" s="2" t="s">
        <v>1169</v>
      </c>
    </row>
    <row r="697" spans="1:4" ht="22.5" customHeight="1" x14ac:dyDescent="0.25">
      <c r="A697" s="1">
        <v>697</v>
      </c>
      <c r="B697" s="2" t="s">
        <v>360</v>
      </c>
      <c r="C697" s="2" t="s">
        <v>1169</v>
      </c>
      <c r="D697" s="2" t="s">
        <v>1183</v>
      </c>
    </row>
    <row r="698" spans="1:4" ht="22.5" customHeight="1" x14ac:dyDescent="0.25">
      <c r="A698" s="1">
        <v>698</v>
      </c>
      <c r="B698" s="2" t="s">
        <v>360</v>
      </c>
      <c r="C698" s="2" t="s">
        <v>1169</v>
      </c>
      <c r="D698" s="2" t="s">
        <v>1184</v>
      </c>
    </row>
    <row r="699" spans="1:4" ht="22.5" customHeight="1" x14ac:dyDescent="0.25">
      <c r="A699" s="1">
        <v>699</v>
      </c>
      <c r="B699" s="2" t="s">
        <v>360</v>
      </c>
      <c r="C699" s="2" t="s">
        <v>1169</v>
      </c>
      <c r="D699" s="2" t="s">
        <v>1185</v>
      </c>
    </row>
    <row r="700" spans="1:4" ht="22.5" customHeight="1" x14ac:dyDescent="0.25">
      <c r="A700" s="1">
        <v>700</v>
      </c>
      <c r="B700" s="2" t="s">
        <v>360</v>
      </c>
      <c r="C700" s="2" t="s">
        <v>1169</v>
      </c>
      <c r="D700" s="2" t="s">
        <v>1186</v>
      </c>
    </row>
    <row r="701" spans="1:4" ht="22.5" customHeight="1" x14ac:dyDescent="0.25">
      <c r="A701" s="1">
        <v>701</v>
      </c>
      <c r="B701" s="2" t="s">
        <v>360</v>
      </c>
      <c r="C701" s="2" t="s">
        <v>1169</v>
      </c>
      <c r="D701" s="2" t="s">
        <v>1187</v>
      </c>
    </row>
    <row r="702" spans="1:4" ht="22.5" customHeight="1" x14ac:dyDescent="0.25">
      <c r="A702" s="1">
        <v>702</v>
      </c>
      <c r="B702" s="2" t="s">
        <v>360</v>
      </c>
      <c r="C702" s="2" t="s">
        <v>1169</v>
      </c>
      <c r="D702" s="2" t="s">
        <v>1188</v>
      </c>
    </row>
    <row r="703" spans="1:4" ht="22.5" customHeight="1" x14ac:dyDescent="0.25">
      <c r="A703" s="1">
        <v>703</v>
      </c>
      <c r="B703" s="2" t="s">
        <v>360</v>
      </c>
      <c r="C703" s="2" t="s">
        <v>1169</v>
      </c>
      <c r="D703" s="2" t="s">
        <v>1189</v>
      </c>
    </row>
    <row r="704" spans="1:4" ht="22.5" customHeight="1" x14ac:dyDescent="0.25">
      <c r="A704" s="1">
        <v>704</v>
      </c>
      <c r="B704" s="2" t="s">
        <v>360</v>
      </c>
      <c r="C704" s="2" t="s">
        <v>1169</v>
      </c>
      <c r="D704" s="2" t="s">
        <v>1190</v>
      </c>
    </row>
    <row r="705" spans="1:4" ht="22.5" customHeight="1" x14ac:dyDescent="0.25">
      <c r="A705" s="1">
        <v>705</v>
      </c>
      <c r="B705" s="2" t="s">
        <v>360</v>
      </c>
      <c r="C705" s="2" t="s">
        <v>1169</v>
      </c>
      <c r="D705" s="2" t="s">
        <v>1191</v>
      </c>
    </row>
    <row r="706" spans="1:4" ht="22.5" customHeight="1" x14ac:dyDescent="0.25">
      <c r="A706" s="1">
        <v>706</v>
      </c>
      <c r="B706" s="2" t="s">
        <v>360</v>
      </c>
      <c r="C706" s="2" t="s">
        <v>1169</v>
      </c>
      <c r="D706" s="2" t="s">
        <v>1192</v>
      </c>
    </row>
    <row r="707" spans="1:4" ht="22.5" customHeight="1" x14ac:dyDescent="0.25">
      <c r="A707" s="1">
        <v>707</v>
      </c>
      <c r="B707" s="2" t="s">
        <v>360</v>
      </c>
      <c r="C707" s="2" t="s">
        <v>1169</v>
      </c>
      <c r="D707" s="2" t="s">
        <v>1193</v>
      </c>
    </row>
    <row r="708" spans="1:4" ht="22.5" customHeight="1" x14ac:dyDescent="0.25">
      <c r="A708" s="1">
        <v>708</v>
      </c>
      <c r="B708" s="2" t="s">
        <v>360</v>
      </c>
      <c r="C708" s="2" t="s">
        <v>1169</v>
      </c>
      <c r="D708" s="2" t="s">
        <v>1194</v>
      </c>
    </row>
    <row r="709" spans="1:4" ht="22.5" customHeight="1" x14ac:dyDescent="0.25">
      <c r="A709" s="1">
        <v>709</v>
      </c>
      <c r="B709" s="2" t="s">
        <v>360</v>
      </c>
      <c r="C709" s="2" t="s">
        <v>1169</v>
      </c>
      <c r="D709" s="2" t="s">
        <v>1195</v>
      </c>
    </row>
    <row r="710" spans="1:4" ht="22.5" customHeight="1" x14ac:dyDescent="0.25">
      <c r="A710" s="1">
        <v>710</v>
      </c>
      <c r="B710" s="2" t="s">
        <v>360</v>
      </c>
      <c r="C710" s="2" t="s">
        <v>1169</v>
      </c>
      <c r="D710" s="2" t="s">
        <v>1196</v>
      </c>
    </row>
    <row r="711" spans="1:4" ht="22.5" customHeight="1" x14ac:dyDescent="0.25">
      <c r="A711" s="1">
        <v>711</v>
      </c>
      <c r="B711" s="2" t="s">
        <v>360</v>
      </c>
      <c r="C711" s="2" t="s">
        <v>1169</v>
      </c>
      <c r="D711" s="2" t="s">
        <v>1197</v>
      </c>
    </row>
    <row r="712" spans="1:4" ht="22.5" customHeight="1" x14ac:dyDescent="0.25">
      <c r="A712" s="1">
        <v>712</v>
      </c>
      <c r="B712" s="2" t="s">
        <v>360</v>
      </c>
      <c r="C712" s="2" t="s">
        <v>1198</v>
      </c>
      <c r="D712" s="2" t="s">
        <v>1199</v>
      </c>
    </row>
    <row r="713" spans="1:4" ht="22.5" customHeight="1" x14ac:dyDescent="0.25">
      <c r="A713" s="1">
        <v>713</v>
      </c>
      <c r="B713" s="2" t="s">
        <v>360</v>
      </c>
      <c r="C713" s="2" t="s">
        <v>1198</v>
      </c>
      <c r="D713" s="2" t="s">
        <v>1200</v>
      </c>
    </row>
    <row r="714" spans="1:4" ht="22.5" customHeight="1" x14ac:dyDescent="0.25">
      <c r="A714" s="1">
        <v>714</v>
      </c>
      <c r="B714" s="2" t="s">
        <v>360</v>
      </c>
      <c r="C714" s="2" t="s">
        <v>1198</v>
      </c>
      <c r="D714" s="2" t="s">
        <v>1201</v>
      </c>
    </row>
    <row r="715" spans="1:4" ht="22.5" customHeight="1" x14ac:dyDescent="0.25">
      <c r="A715" s="1">
        <v>715</v>
      </c>
      <c r="B715" s="2" t="s">
        <v>360</v>
      </c>
      <c r="C715" s="2" t="s">
        <v>1198</v>
      </c>
      <c r="D715" s="2" t="s">
        <v>1202</v>
      </c>
    </row>
    <row r="716" spans="1:4" ht="22.5" customHeight="1" x14ac:dyDescent="0.25">
      <c r="A716" s="1">
        <v>716</v>
      </c>
      <c r="B716" s="2" t="s">
        <v>360</v>
      </c>
      <c r="C716" s="2" t="s">
        <v>1198</v>
      </c>
      <c r="D716" s="2" t="s">
        <v>362</v>
      </c>
    </row>
    <row r="717" spans="1:4" ht="22.5" customHeight="1" x14ac:dyDescent="0.25">
      <c r="A717" s="1">
        <v>717</v>
      </c>
      <c r="B717" s="2" t="s">
        <v>360</v>
      </c>
      <c r="C717" s="2" t="s">
        <v>1198</v>
      </c>
      <c r="D717" s="2" t="s">
        <v>1203</v>
      </c>
    </row>
    <row r="718" spans="1:4" ht="22.5" customHeight="1" x14ac:dyDescent="0.25">
      <c r="A718" s="1">
        <v>718</v>
      </c>
      <c r="B718" s="2" t="s">
        <v>360</v>
      </c>
      <c r="C718" s="2" t="s">
        <v>1198</v>
      </c>
      <c r="D718" s="2" t="s">
        <v>1204</v>
      </c>
    </row>
    <row r="719" spans="1:4" ht="22.5" customHeight="1" x14ac:dyDescent="0.25">
      <c r="A719" s="1">
        <v>719</v>
      </c>
      <c r="B719" s="2" t="s">
        <v>360</v>
      </c>
      <c r="C719" s="2" t="s">
        <v>1198</v>
      </c>
      <c r="D719" s="2" t="s">
        <v>749</v>
      </c>
    </row>
    <row r="720" spans="1:4" ht="22.5" customHeight="1" x14ac:dyDescent="0.25">
      <c r="A720" s="1">
        <v>720</v>
      </c>
      <c r="B720" s="2" t="s">
        <v>360</v>
      </c>
      <c r="C720" s="2" t="s">
        <v>1198</v>
      </c>
      <c r="D720" s="2" t="s">
        <v>1205</v>
      </c>
    </row>
    <row r="721" spans="1:4" ht="22.5" customHeight="1" x14ac:dyDescent="0.25">
      <c r="A721" s="1">
        <v>721</v>
      </c>
      <c r="B721" s="2" t="s">
        <v>360</v>
      </c>
      <c r="C721" s="2" t="s">
        <v>1198</v>
      </c>
      <c r="D721" s="2" t="s">
        <v>1206</v>
      </c>
    </row>
    <row r="722" spans="1:4" ht="22.5" customHeight="1" x14ac:dyDescent="0.25">
      <c r="A722" s="1">
        <v>722</v>
      </c>
      <c r="B722" s="2" t="s">
        <v>360</v>
      </c>
      <c r="C722" s="2" t="s">
        <v>1198</v>
      </c>
      <c r="D722" s="2" t="s">
        <v>1207</v>
      </c>
    </row>
    <row r="723" spans="1:4" ht="22.5" customHeight="1" x14ac:dyDescent="0.25">
      <c r="A723" s="1">
        <v>723</v>
      </c>
      <c r="B723" s="2" t="s">
        <v>360</v>
      </c>
      <c r="C723" s="2" t="s">
        <v>1198</v>
      </c>
      <c r="D723" s="2" t="s">
        <v>1208</v>
      </c>
    </row>
    <row r="724" spans="1:4" ht="22.5" customHeight="1" x14ac:dyDescent="0.25">
      <c r="A724" s="1">
        <v>724</v>
      </c>
      <c r="B724" s="2" t="s">
        <v>360</v>
      </c>
      <c r="C724" s="2" t="s">
        <v>1198</v>
      </c>
      <c r="D724" s="2" t="s">
        <v>1209</v>
      </c>
    </row>
    <row r="725" spans="1:4" ht="22.5" customHeight="1" x14ac:dyDescent="0.25">
      <c r="A725" s="1">
        <v>725</v>
      </c>
      <c r="B725" s="2" t="s">
        <v>360</v>
      </c>
      <c r="C725" s="2" t="s">
        <v>1198</v>
      </c>
      <c r="D725" s="2" t="s">
        <v>1210</v>
      </c>
    </row>
    <row r="726" spans="1:4" ht="22.5" customHeight="1" x14ac:dyDescent="0.25">
      <c r="A726" s="1">
        <v>726</v>
      </c>
      <c r="B726" s="2" t="s">
        <v>360</v>
      </c>
      <c r="C726" s="2" t="s">
        <v>1198</v>
      </c>
      <c r="D726" s="2" t="s">
        <v>1211</v>
      </c>
    </row>
    <row r="727" spans="1:4" ht="22.5" customHeight="1" x14ac:dyDescent="0.25">
      <c r="A727" s="1">
        <v>727</v>
      </c>
      <c r="B727" s="2" t="s">
        <v>360</v>
      </c>
      <c r="C727" s="2" t="s">
        <v>1198</v>
      </c>
      <c r="D727" s="2" t="s">
        <v>1212</v>
      </c>
    </row>
    <row r="728" spans="1:4" ht="22.5" customHeight="1" x14ac:dyDescent="0.25">
      <c r="A728" s="1">
        <v>728</v>
      </c>
      <c r="B728" s="2" t="s">
        <v>360</v>
      </c>
      <c r="C728" s="2" t="s">
        <v>1198</v>
      </c>
      <c r="D728" s="2" t="s">
        <v>1213</v>
      </c>
    </row>
    <row r="729" spans="1:4" ht="22.5" customHeight="1" x14ac:dyDescent="0.25">
      <c r="A729" s="1">
        <v>729</v>
      </c>
      <c r="B729" s="2" t="s">
        <v>360</v>
      </c>
      <c r="C729" s="2" t="s">
        <v>1198</v>
      </c>
      <c r="D729" s="2" t="s">
        <v>1214</v>
      </c>
    </row>
    <row r="730" spans="1:4" ht="22.5" customHeight="1" x14ac:dyDescent="0.25">
      <c r="A730" s="1">
        <v>730</v>
      </c>
      <c r="B730" s="2" t="s">
        <v>360</v>
      </c>
      <c r="C730" s="2" t="s">
        <v>1198</v>
      </c>
      <c r="D730" s="2" t="s">
        <v>1215</v>
      </c>
    </row>
    <row r="731" spans="1:4" ht="22.5" customHeight="1" x14ac:dyDescent="0.25">
      <c r="A731" s="1">
        <v>731</v>
      </c>
      <c r="B731" s="2" t="s">
        <v>360</v>
      </c>
      <c r="C731" s="2" t="s">
        <v>1198</v>
      </c>
      <c r="D731" s="2" t="s">
        <v>1216</v>
      </c>
    </row>
    <row r="732" spans="1:4" ht="22.5" customHeight="1" x14ac:dyDescent="0.25">
      <c r="A732" s="1">
        <v>732</v>
      </c>
      <c r="B732" s="2" t="s">
        <v>360</v>
      </c>
      <c r="C732" s="2" t="s">
        <v>1198</v>
      </c>
      <c r="D732" s="2" t="s">
        <v>1217</v>
      </c>
    </row>
    <row r="733" spans="1:4" ht="22.5" customHeight="1" x14ac:dyDescent="0.25">
      <c r="A733" s="1">
        <v>733</v>
      </c>
      <c r="B733" s="2" t="s">
        <v>360</v>
      </c>
      <c r="C733" s="2" t="s">
        <v>1218</v>
      </c>
      <c r="D733" s="2" t="s">
        <v>1219</v>
      </c>
    </row>
    <row r="734" spans="1:4" ht="22.5" customHeight="1" x14ac:dyDescent="0.25">
      <c r="A734" s="1">
        <v>734</v>
      </c>
      <c r="B734" s="2" t="s">
        <v>360</v>
      </c>
      <c r="C734" s="2" t="s">
        <v>1218</v>
      </c>
      <c r="D734" s="2" t="s">
        <v>1220</v>
      </c>
    </row>
    <row r="735" spans="1:4" ht="22.5" customHeight="1" x14ac:dyDescent="0.25">
      <c r="A735" s="1">
        <v>735</v>
      </c>
      <c r="B735" s="2" t="s">
        <v>360</v>
      </c>
      <c r="C735" s="2" t="s">
        <v>1218</v>
      </c>
      <c r="D735" s="2" t="s">
        <v>1221</v>
      </c>
    </row>
    <row r="736" spans="1:4" ht="22.5" customHeight="1" x14ac:dyDescent="0.25">
      <c r="A736" s="1">
        <v>736</v>
      </c>
      <c r="B736" s="2" t="s">
        <v>360</v>
      </c>
      <c r="C736" s="2" t="s">
        <v>1218</v>
      </c>
      <c r="D736" s="2" t="s">
        <v>1222</v>
      </c>
    </row>
    <row r="737" spans="1:4" ht="22.5" customHeight="1" x14ac:dyDescent="0.25">
      <c r="A737" s="1">
        <v>737</v>
      </c>
      <c r="B737" s="2" t="s">
        <v>360</v>
      </c>
      <c r="C737" s="2" t="s">
        <v>1218</v>
      </c>
      <c r="D737" s="2" t="s">
        <v>1223</v>
      </c>
    </row>
    <row r="738" spans="1:4" ht="22.5" customHeight="1" x14ac:dyDescent="0.25">
      <c r="A738" s="1">
        <v>738</v>
      </c>
      <c r="B738" s="2" t="s">
        <v>360</v>
      </c>
      <c r="C738" s="2" t="s">
        <v>1218</v>
      </c>
      <c r="D738" s="2" t="s">
        <v>1224</v>
      </c>
    </row>
    <row r="739" spans="1:4" ht="22.5" customHeight="1" x14ac:dyDescent="0.25">
      <c r="A739" s="1">
        <v>739</v>
      </c>
      <c r="B739" s="2" t="s">
        <v>360</v>
      </c>
      <c r="C739" s="2" t="s">
        <v>1218</v>
      </c>
      <c r="D739" s="2" t="s">
        <v>1225</v>
      </c>
    </row>
    <row r="740" spans="1:4" ht="22.5" customHeight="1" x14ac:dyDescent="0.25">
      <c r="A740" s="1">
        <v>740</v>
      </c>
      <c r="B740" s="2" t="s">
        <v>360</v>
      </c>
      <c r="C740" s="2" t="s">
        <v>1218</v>
      </c>
      <c r="D740" s="2" t="s">
        <v>1080</v>
      </c>
    </row>
    <row r="741" spans="1:4" ht="22.5" customHeight="1" x14ac:dyDescent="0.25">
      <c r="A741" s="1">
        <v>741</v>
      </c>
      <c r="B741" s="2" t="s">
        <v>360</v>
      </c>
      <c r="C741" s="2" t="s">
        <v>1218</v>
      </c>
      <c r="D741" s="2" t="s">
        <v>1226</v>
      </c>
    </row>
    <row r="742" spans="1:4" ht="22.5" customHeight="1" x14ac:dyDescent="0.25">
      <c r="A742" s="1">
        <v>742</v>
      </c>
      <c r="B742" s="2" t="s">
        <v>360</v>
      </c>
      <c r="C742" s="2" t="s">
        <v>1218</v>
      </c>
      <c r="D742" s="2" t="s">
        <v>1227</v>
      </c>
    </row>
    <row r="743" spans="1:4" ht="22.5" customHeight="1" x14ac:dyDescent="0.25">
      <c r="A743" s="1">
        <v>743</v>
      </c>
      <c r="B743" s="2" t="s">
        <v>360</v>
      </c>
      <c r="C743" s="2" t="s">
        <v>1218</v>
      </c>
      <c r="D743" s="2" t="s">
        <v>1228</v>
      </c>
    </row>
    <row r="744" spans="1:4" ht="22.5" customHeight="1" x14ac:dyDescent="0.25">
      <c r="A744" s="1">
        <v>744</v>
      </c>
      <c r="B744" s="2" t="s">
        <v>360</v>
      </c>
      <c r="C744" s="2" t="s">
        <v>1218</v>
      </c>
      <c r="D744" s="2" t="s">
        <v>1229</v>
      </c>
    </row>
    <row r="745" spans="1:4" ht="22.5" customHeight="1" x14ac:dyDescent="0.25">
      <c r="A745" s="1">
        <v>745</v>
      </c>
      <c r="B745" s="2" t="s">
        <v>360</v>
      </c>
      <c r="C745" s="2" t="s">
        <v>1218</v>
      </c>
      <c r="D745" s="2" t="s">
        <v>1230</v>
      </c>
    </row>
    <row r="746" spans="1:4" ht="22.5" customHeight="1" x14ac:dyDescent="0.25">
      <c r="A746" s="1">
        <v>746</v>
      </c>
      <c r="B746" s="2" t="s">
        <v>360</v>
      </c>
      <c r="C746" s="2" t="s">
        <v>1231</v>
      </c>
      <c r="D746" s="2" t="s">
        <v>1232</v>
      </c>
    </row>
    <row r="747" spans="1:4" ht="22.5" customHeight="1" x14ac:dyDescent="0.25">
      <c r="A747" s="1">
        <v>747</v>
      </c>
      <c r="B747" s="2" t="s">
        <v>360</v>
      </c>
      <c r="C747" s="2" t="s">
        <v>1231</v>
      </c>
      <c r="D747" s="2" t="s">
        <v>1233</v>
      </c>
    </row>
    <row r="748" spans="1:4" ht="22.5" customHeight="1" x14ac:dyDescent="0.25">
      <c r="A748" s="1">
        <v>748</v>
      </c>
      <c r="B748" s="2" t="s">
        <v>360</v>
      </c>
      <c r="C748" s="2" t="s">
        <v>1231</v>
      </c>
      <c r="D748" s="2" t="s">
        <v>1234</v>
      </c>
    </row>
    <row r="749" spans="1:4" ht="22.5" customHeight="1" x14ac:dyDescent="0.25">
      <c r="A749" s="1">
        <v>749</v>
      </c>
      <c r="B749" s="2" t="s">
        <v>360</v>
      </c>
      <c r="C749" s="2" t="s">
        <v>1231</v>
      </c>
      <c r="D749" s="2" t="s">
        <v>1235</v>
      </c>
    </row>
    <row r="750" spans="1:4" ht="22.5" customHeight="1" x14ac:dyDescent="0.25">
      <c r="A750" s="1">
        <v>750</v>
      </c>
      <c r="B750" s="2" t="s">
        <v>360</v>
      </c>
      <c r="C750" s="2" t="s">
        <v>1231</v>
      </c>
      <c r="D750" s="2" t="s">
        <v>1236</v>
      </c>
    </row>
    <row r="751" spans="1:4" ht="22.5" customHeight="1" x14ac:dyDescent="0.25">
      <c r="A751" s="1">
        <v>751</v>
      </c>
      <c r="B751" s="2" t="s">
        <v>360</v>
      </c>
      <c r="C751" s="2" t="s">
        <v>1231</v>
      </c>
      <c r="D751" s="2" t="s">
        <v>1237</v>
      </c>
    </row>
    <row r="752" spans="1:4" ht="22.5" customHeight="1" x14ac:dyDescent="0.25">
      <c r="A752" s="1">
        <v>752</v>
      </c>
      <c r="B752" s="2" t="s">
        <v>360</v>
      </c>
      <c r="C752" s="2" t="s">
        <v>1231</v>
      </c>
      <c r="D752" s="2" t="s">
        <v>1238</v>
      </c>
    </row>
    <row r="753" spans="1:4" ht="22.5" customHeight="1" x14ac:dyDescent="0.25">
      <c r="A753" s="1">
        <v>753</v>
      </c>
      <c r="B753" s="2" t="s">
        <v>360</v>
      </c>
      <c r="C753" s="2" t="s">
        <v>1231</v>
      </c>
      <c r="D753" s="2" t="s">
        <v>1239</v>
      </c>
    </row>
    <row r="754" spans="1:4" ht="22.5" customHeight="1" x14ac:dyDescent="0.25">
      <c r="A754" s="1">
        <v>754</v>
      </c>
      <c r="B754" s="2" t="s">
        <v>360</v>
      </c>
      <c r="C754" s="2" t="s">
        <v>1231</v>
      </c>
      <c r="D754" s="2" t="s">
        <v>1240</v>
      </c>
    </row>
    <row r="755" spans="1:4" ht="22.5" customHeight="1" x14ac:dyDescent="0.25">
      <c r="A755" s="1">
        <v>755</v>
      </c>
      <c r="B755" s="2" t="s">
        <v>360</v>
      </c>
      <c r="C755" s="2" t="s">
        <v>1231</v>
      </c>
      <c r="D755" s="2" t="s">
        <v>1241</v>
      </c>
    </row>
    <row r="756" spans="1:4" ht="22.5" customHeight="1" x14ac:dyDescent="0.25">
      <c r="A756" s="1">
        <v>756</v>
      </c>
      <c r="B756" s="2" t="s">
        <v>360</v>
      </c>
      <c r="C756" s="2" t="s">
        <v>1231</v>
      </c>
      <c r="D756" s="2" t="s">
        <v>1242</v>
      </c>
    </row>
    <row r="757" spans="1:4" ht="22.5" customHeight="1" x14ac:dyDescent="0.25">
      <c r="A757" s="1">
        <v>757</v>
      </c>
      <c r="B757" s="2" t="s">
        <v>360</v>
      </c>
      <c r="C757" s="2" t="s">
        <v>1231</v>
      </c>
      <c r="D757" s="2" t="s">
        <v>1243</v>
      </c>
    </row>
    <row r="758" spans="1:4" ht="22.5" customHeight="1" x14ac:dyDescent="0.25">
      <c r="A758" s="1">
        <v>758</v>
      </c>
      <c r="B758" s="2" t="s">
        <v>360</v>
      </c>
      <c r="C758" s="2" t="s">
        <v>1231</v>
      </c>
      <c r="D758" s="2" t="s">
        <v>1244</v>
      </c>
    </row>
    <row r="759" spans="1:4" ht="22.5" customHeight="1" x14ac:dyDescent="0.25">
      <c r="A759" s="1">
        <v>759</v>
      </c>
      <c r="B759" s="2" t="s">
        <v>360</v>
      </c>
      <c r="C759" s="2" t="s">
        <v>1231</v>
      </c>
      <c r="D759" s="2" t="s">
        <v>1245</v>
      </c>
    </row>
    <row r="760" spans="1:4" ht="22.5" customHeight="1" x14ac:dyDescent="0.25">
      <c r="A760" s="1">
        <v>760</v>
      </c>
      <c r="B760" s="2" t="s">
        <v>360</v>
      </c>
      <c r="C760" s="2" t="s">
        <v>1246</v>
      </c>
      <c r="D760" s="2" t="s">
        <v>1247</v>
      </c>
    </row>
    <row r="761" spans="1:4" ht="22.5" customHeight="1" x14ac:dyDescent="0.25">
      <c r="A761" s="1">
        <v>761</v>
      </c>
      <c r="B761" s="2" t="s">
        <v>360</v>
      </c>
      <c r="C761" s="2" t="s">
        <v>1246</v>
      </c>
      <c r="D761" s="2" t="s">
        <v>1248</v>
      </c>
    </row>
    <row r="762" spans="1:4" ht="22.5" customHeight="1" x14ac:dyDescent="0.25">
      <c r="A762" s="1">
        <v>762</v>
      </c>
      <c r="B762" s="2" t="s">
        <v>360</v>
      </c>
      <c r="C762" s="2" t="s">
        <v>1246</v>
      </c>
      <c r="D762" s="2" t="s">
        <v>1249</v>
      </c>
    </row>
    <row r="763" spans="1:4" ht="22.5" customHeight="1" x14ac:dyDescent="0.25">
      <c r="A763" s="1">
        <v>763</v>
      </c>
      <c r="B763" s="2" t="s">
        <v>360</v>
      </c>
      <c r="C763" s="2" t="s">
        <v>1246</v>
      </c>
      <c r="D763" s="2" t="s">
        <v>1250</v>
      </c>
    </row>
    <row r="764" spans="1:4" ht="22.5" customHeight="1" x14ac:dyDescent="0.25">
      <c r="A764" s="1">
        <v>764</v>
      </c>
      <c r="B764" s="2" t="s">
        <v>360</v>
      </c>
      <c r="C764" s="2" t="s">
        <v>1246</v>
      </c>
      <c r="D764" s="2" t="s">
        <v>1251</v>
      </c>
    </row>
    <row r="765" spans="1:4" ht="22.5" customHeight="1" x14ac:dyDescent="0.25">
      <c r="A765" s="1">
        <v>765</v>
      </c>
      <c r="B765" s="2" t="s">
        <v>360</v>
      </c>
      <c r="C765" s="2" t="s">
        <v>1246</v>
      </c>
      <c r="D765" s="2" t="s">
        <v>1252</v>
      </c>
    </row>
    <row r="766" spans="1:4" ht="22.5" customHeight="1" x14ac:dyDescent="0.25">
      <c r="A766" s="1">
        <v>766</v>
      </c>
      <c r="B766" s="2" t="s">
        <v>360</v>
      </c>
      <c r="C766" s="2" t="s">
        <v>1246</v>
      </c>
      <c r="D766" s="2" t="s">
        <v>1246</v>
      </c>
    </row>
    <row r="767" spans="1:4" ht="22.5" customHeight="1" x14ac:dyDescent="0.25">
      <c r="A767" s="1">
        <v>767</v>
      </c>
      <c r="B767" s="2" t="s">
        <v>360</v>
      </c>
      <c r="C767" s="2" t="s">
        <v>1246</v>
      </c>
      <c r="D767" s="2" t="s">
        <v>1253</v>
      </c>
    </row>
    <row r="768" spans="1:4" ht="22.5" customHeight="1" x14ac:dyDescent="0.25">
      <c r="A768" s="1">
        <v>768</v>
      </c>
      <c r="B768" s="2" t="s">
        <v>360</v>
      </c>
      <c r="C768" s="2" t="s">
        <v>1246</v>
      </c>
      <c r="D768" s="2" t="s">
        <v>1254</v>
      </c>
    </row>
    <row r="769" spans="1:4" ht="22.5" customHeight="1" x14ac:dyDescent="0.25">
      <c r="A769" s="1">
        <v>769</v>
      </c>
      <c r="B769" s="2" t="s">
        <v>360</v>
      </c>
      <c r="C769" s="2" t="s">
        <v>1246</v>
      </c>
      <c r="D769" s="2" t="s">
        <v>1255</v>
      </c>
    </row>
    <row r="770" spans="1:4" ht="22.5" customHeight="1" x14ac:dyDescent="0.25">
      <c r="A770" s="1">
        <v>770</v>
      </c>
      <c r="B770" s="2" t="s">
        <v>360</v>
      </c>
      <c r="C770" s="2" t="s">
        <v>1256</v>
      </c>
      <c r="D770" s="2" t="s">
        <v>1257</v>
      </c>
    </row>
    <row r="771" spans="1:4" ht="22.5" customHeight="1" x14ac:dyDescent="0.25">
      <c r="A771" s="1">
        <v>771</v>
      </c>
      <c r="B771" s="2" t="s">
        <v>360</v>
      </c>
      <c r="C771" s="2" t="s">
        <v>1256</v>
      </c>
      <c r="D771" s="2" t="s">
        <v>1258</v>
      </c>
    </row>
    <row r="772" spans="1:4" ht="22.5" customHeight="1" x14ac:dyDescent="0.25">
      <c r="A772" s="1">
        <v>772</v>
      </c>
      <c r="B772" s="2" t="s">
        <v>360</v>
      </c>
      <c r="C772" s="2" t="s">
        <v>1256</v>
      </c>
      <c r="D772" s="2" t="s">
        <v>1259</v>
      </c>
    </row>
    <row r="773" spans="1:4" ht="22.5" customHeight="1" x14ac:dyDescent="0.25">
      <c r="A773" s="1">
        <v>773</v>
      </c>
      <c r="B773" s="2" t="s">
        <v>360</v>
      </c>
      <c r="C773" s="2" t="s">
        <v>1256</v>
      </c>
      <c r="D773" s="2" t="s">
        <v>1260</v>
      </c>
    </row>
    <row r="774" spans="1:4" ht="22.5" customHeight="1" x14ac:dyDescent="0.25">
      <c r="A774" s="1">
        <v>774</v>
      </c>
      <c r="B774" s="2" t="s">
        <v>360</v>
      </c>
      <c r="C774" s="2" t="s">
        <v>1256</v>
      </c>
      <c r="D774" s="2" t="s">
        <v>1261</v>
      </c>
    </row>
    <row r="775" spans="1:4" ht="22.5" customHeight="1" x14ac:dyDescent="0.25">
      <c r="A775" s="1">
        <v>775</v>
      </c>
      <c r="B775" s="2" t="s">
        <v>360</v>
      </c>
      <c r="C775" s="2" t="s">
        <v>1256</v>
      </c>
      <c r="D775" s="2" t="s">
        <v>1262</v>
      </c>
    </row>
    <row r="776" spans="1:4" ht="22.5" customHeight="1" x14ac:dyDescent="0.25">
      <c r="A776" s="1">
        <v>776</v>
      </c>
      <c r="B776" s="2" t="s">
        <v>360</v>
      </c>
      <c r="C776" s="2" t="s">
        <v>1256</v>
      </c>
      <c r="D776" s="2" t="s">
        <v>1263</v>
      </c>
    </row>
    <row r="777" spans="1:4" ht="22.5" customHeight="1" x14ac:dyDescent="0.25">
      <c r="A777" s="1">
        <v>777</v>
      </c>
      <c r="B777" s="2" t="s">
        <v>360</v>
      </c>
      <c r="C777" s="2" t="s">
        <v>1256</v>
      </c>
      <c r="D777" s="2" t="s">
        <v>1264</v>
      </c>
    </row>
    <row r="778" spans="1:4" ht="22.5" customHeight="1" x14ac:dyDescent="0.25">
      <c r="A778" s="1">
        <v>778</v>
      </c>
      <c r="B778" s="2" t="s">
        <v>360</v>
      </c>
      <c r="C778" s="2" t="s">
        <v>1256</v>
      </c>
      <c r="D778" s="2" t="s">
        <v>1265</v>
      </c>
    </row>
    <row r="779" spans="1:4" ht="22.5" customHeight="1" x14ac:dyDescent="0.25">
      <c r="A779" s="1">
        <v>779</v>
      </c>
      <c r="B779" s="2" t="s">
        <v>360</v>
      </c>
      <c r="C779" s="2" t="s">
        <v>1256</v>
      </c>
      <c r="D779" s="2" t="s">
        <v>1266</v>
      </c>
    </row>
    <row r="780" spans="1:4" ht="22.5" customHeight="1" x14ac:dyDescent="0.25">
      <c r="A780" s="1">
        <v>780</v>
      </c>
      <c r="B780" s="2" t="s">
        <v>360</v>
      </c>
      <c r="C780" s="2" t="s">
        <v>1256</v>
      </c>
      <c r="D780" s="2" t="s">
        <v>1267</v>
      </c>
    </row>
    <row r="781" spans="1:4" ht="22.5" customHeight="1" x14ac:dyDescent="0.25">
      <c r="A781" s="1">
        <v>781</v>
      </c>
      <c r="B781" s="2" t="s">
        <v>360</v>
      </c>
      <c r="C781" s="2" t="s">
        <v>1256</v>
      </c>
      <c r="D781" s="2" t="s">
        <v>1268</v>
      </c>
    </row>
    <row r="782" spans="1:4" ht="22.5" customHeight="1" x14ac:dyDescent="0.25">
      <c r="A782" s="1">
        <v>782</v>
      </c>
      <c r="B782" s="2" t="s">
        <v>360</v>
      </c>
      <c r="C782" s="2" t="s">
        <v>1256</v>
      </c>
      <c r="D782" s="2" t="s">
        <v>1269</v>
      </c>
    </row>
    <row r="783" spans="1:4" ht="22.5" customHeight="1" x14ac:dyDescent="0.25">
      <c r="A783" s="1">
        <v>783</v>
      </c>
      <c r="B783" s="2" t="s">
        <v>360</v>
      </c>
      <c r="C783" s="2" t="s">
        <v>1256</v>
      </c>
      <c r="D783" s="2" t="s">
        <v>1270</v>
      </c>
    </row>
    <row r="784" spans="1:4" ht="22.5" customHeight="1" x14ac:dyDescent="0.25">
      <c r="A784" s="1">
        <v>784</v>
      </c>
      <c r="B784" s="2" t="s">
        <v>360</v>
      </c>
      <c r="C784" s="2" t="s">
        <v>1256</v>
      </c>
      <c r="D784" s="2" t="s">
        <v>1271</v>
      </c>
    </row>
    <row r="785" spans="1:4" ht="22.5" customHeight="1" x14ac:dyDescent="0.25">
      <c r="A785" s="1">
        <v>785</v>
      </c>
      <c r="B785" s="2" t="s">
        <v>360</v>
      </c>
      <c r="C785" s="2" t="s">
        <v>1256</v>
      </c>
      <c r="D785" s="2" t="s">
        <v>1272</v>
      </c>
    </row>
    <row r="786" spans="1:4" ht="22.5" customHeight="1" x14ac:dyDescent="0.25">
      <c r="A786" s="1">
        <v>786</v>
      </c>
      <c r="B786" s="2" t="s">
        <v>360</v>
      </c>
      <c r="C786" s="2" t="s">
        <v>1256</v>
      </c>
      <c r="D786" s="2" t="s">
        <v>1273</v>
      </c>
    </row>
    <row r="787" spans="1:4" ht="22.5" customHeight="1" x14ac:dyDescent="0.25">
      <c r="A787" s="1">
        <v>787</v>
      </c>
      <c r="B787" s="2" t="s">
        <v>360</v>
      </c>
      <c r="C787" s="2" t="s">
        <v>1256</v>
      </c>
      <c r="D787" s="2" t="s">
        <v>1256</v>
      </c>
    </row>
    <row r="788" spans="1:4" ht="22.5" customHeight="1" x14ac:dyDescent="0.25">
      <c r="A788" s="1">
        <v>788</v>
      </c>
      <c r="B788" s="2" t="s">
        <v>360</v>
      </c>
      <c r="C788" s="2" t="s">
        <v>1256</v>
      </c>
      <c r="D788" s="2" t="s">
        <v>1274</v>
      </c>
    </row>
    <row r="789" spans="1:4" ht="22.5" customHeight="1" x14ac:dyDescent="0.25">
      <c r="A789" s="1">
        <v>789</v>
      </c>
      <c r="B789" s="2" t="s">
        <v>360</v>
      </c>
      <c r="C789" s="2" t="s">
        <v>1256</v>
      </c>
      <c r="D789" s="2" t="s">
        <v>1275</v>
      </c>
    </row>
    <row r="790" spans="1:4" ht="22.5" customHeight="1" x14ac:dyDescent="0.25">
      <c r="A790" s="1">
        <v>790</v>
      </c>
      <c r="B790" s="2" t="s">
        <v>360</v>
      </c>
      <c r="C790" s="2" t="s">
        <v>1256</v>
      </c>
      <c r="D790" s="2" t="s">
        <v>1276</v>
      </c>
    </row>
    <row r="791" spans="1:4" ht="22.5" customHeight="1" x14ac:dyDescent="0.25">
      <c r="A791" s="1">
        <v>791</v>
      </c>
      <c r="B791" s="2" t="s">
        <v>360</v>
      </c>
      <c r="C791" s="2" t="s">
        <v>1256</v>
      </c>
      <c r="D791" s="2" t="s">
        <v>1277</v>
      </c>
    </row>
    <row r="792" spans="1:4" ht="22.5" customHeight="1" x14ac:dyDescent="0.25">
      <c r="A792" s="1">
        <v>792</v>
      </c>
      <c r="B792" s="2" t="s">
        <v>360</v>
      </c>
      <c r="C792" s="2" t="s">
        <v>1256</v>
      </c>
      <c r="D792" s="2" t="s">
        <v>1278</v>
      </c>
    </row>
    <row r="793" spans="1:4" ht="22.5" customHeight="1" x14ac:dyDescent="0.25">
      <c r="A793" s="1">
        <v>793</v>
      </c>
      <c r="B793" s="2" t="s">
        <v>360</v>
      </c>
      <c r="C793" s="2" t="s">
        <v>1256</v>
      </c>
      <c r="D793" s="2" t="s">
        <v>1279</v>
      </c>
    </row>
    <row r="794" spans="1:4" ht="22.5" customHeight="1" x14ac:dyDescent="0.25">
      <c r="A794" s="1">
        <v>794</v>
      </c>
      <c r="B794" s="2" t="s">
        <v>360</v>
      </c>
      <c r="C794" s="2" t="s">
        <v>1256</v>
      </c>
      <c r="D794" s="2" t="s">
        <v>1280</v>
      </c>
    </row>
    <row r="795" spans="1:4" ht="22.5" customHeight="1" x14ac:dyDescent="0.25">
      <c r="A795" s="1">
        <v>795</v>
      </c>
      <c r="B795" s="2" t="s">
        <v>360</v>
      </c>
      <c r="C795" s="2" t="s">
        <v>1256</v>
      </c>
      <c r="D795" s="2" t="s">
        <v>1281</v>
      </c>
    </row>
    <row r="796" spans="1:4" ht="22.5" customHeight="1" x14ac:dyDescent="0.25">
      <c r="A796" s="1">
        <v>796</v>
      </c>
      <c r="B796" s="2" t="s">
        <v>1282</v>
      </c>
      <c r="C796" s="2" t="s">
        <v>1283</v>
      </c>
      <c r="D796" s="2" t="s">
        <v>1284</v>
      </c>
    </row>
    <row r="797" spans="1:4" ht="22.5" customHeight="1" x14ac:dyDescent="0.25">
      <c r="A797" s="1">
        <v>797</v>
      </c>
      <c r="B797" s="2" t="s">
        <v>1282</v>
      </c>
      <c r="C797" s="2" t="s">
        <v>1283</v>
      </c>
      <c r="D797" s="2" t="s">
        <v>1285</v>
      </c>
    </row>
    <row r="798" spans="1:4" ht="22.5" customHeight="1" x14ac:dyDescent="0.25">
      <c r="A798" s="1">
        <v>798</v>
      </c>
      <c r="B798" s="2" t="s">
        <v>1282</v>
      </c>
      <c r="C798" s="2" t="s">
        <v>1283</v>
      </c>
      <c r="D798" s="2" t="s">
        <v>1286</v>
      </c>
    </row>
    <row r="799" spans="1:4" ht="22.5" customHeight="1" x14ac:dyDescent="0.25">
      <c r="A799" s="1">
        <v>799</v>
      </c>
      <c r="B799" s="2" t="s">
        <v>1282</v>
      </c>
      <c r="C799" s="2" t="s">
        <v>1283</v>
      </c>
      <c r="D799" s="2" t="s">
        <v>1287</v>
      </c>
    </row>
    <row r="800" spans="1:4" ht="22.5" customHeight="1" x14ac:dyDescent="0.25">
      <c r="A800" s="1">
        <v>800</v>
      </c>
      <c r="B800" s="2" t="s">
        <v>1282</v>
      </c>
      <c r="C800" s="2" t="s">
        <v>1288</v>
      </c>
      <c r="D800" s="2" t="s">
        <v>1289</v>
      </c>
    </row>
    <row r="801" spans="1:4" ht="22.5" customHeight="1" x14ac:dyDescent="0.25">
      <c r="A801" s="1">
        <v>801</v>
      </c>
      <c r="B801" s="2" t="s">
        <v>1282</v>
      </c>
      <c r="C801" s="2" t="s">
        <v>1288</v>
      </c>
      <c r="D801" s="2" t="s">
        <v>1290</v>
      </c>
    </row>
    <row r="802" spans="1:4" ht="22.5" customHeight="1" x14ac:dyDescent="0.25">
      <c r="A802" s="1">
        <v>802</v>
      </c>
      <c r="B802" s="2" t="s">
        <v>1282</v>
      </c>
      <c r="C802" s="2" t="s">
        <v>1288</v>
      </c>
      <c r="D802" s="2" t="s">
        <v>1291</v>
      </c>
    </row>
    <row r="803" spans="1:4" ht="22.5" customHeight="1" x14ac:dyDescent="0.25">
      <c r="A803" s="1">
        <v>803</v>
      </c>
      <c r="B803" s="2" t="s">
        <v>1282</v>
      </c>
      <c r="C803" s="2" t="s">
        <v>1288</v>
      </c>
      <c r="D803" s="2" t="s">
        <v>362</v>
      </c>
    </row>
    <row r="804" spans="1:4" ht="22.5" customHeight="1" x14ac:dyDescent="0.25">
      <c r="A804" s="1">
        <v>804</v>
      </c>
      <c r="B804" s="2" t="s">
        <v>1282</v>
      </c>
      <c r="C804" s="2" t="s">
        <v>1288</v>
      </c>
      <c r="D804" s="2" t="s">
        <v>1292</v>
      </c>
    </row>
    <row r="805" spans="1:4" ht="22.5" customHeight="1" x14ac:dyDescent="0.25">
      <c r="A805" s="1">
        <v>805</v>
      </c>
      <c r="B805" s="2" t="s">
        <v>1282</v>
      </c>
      <c r="C805" s="2" t="s">
        <v>1288</v>
      </c>
      <c r="D805" s="2" t="s">
        <v>1293</v>
      </c>
    </row>
    <row r="806" spans="1:4" ht="22.5" customHeight="1" x14ac:dyDescent="0.25">
      <c r="A806" s="1">
        <v>806</v>
      </c>
      <c r="B806" s="2" t="s">
        <v>1282</v>
      </c>
      <c r="C806" s="2" t="s">
        <v>1288</v>
      </c>
      <c r="D806" s="2" t="s">
        <v>1294</v>
      </c>
    </row>
    <row r="807" spans="1:4" ht="22.5" customHeight="1" x14ac:dyDescent="0.25">
      <c r="A807" s="1">
        <v>807</v>
      </c>
      <c r="B807" s="2" t="s">
        <v>1282</v>
      </c>
      <c r="C807" s="2" t="s">
        <v>1288</v>
      </c>
      <c r="D807" s="2" t="s">
        <v>1295</v>
      </c>
    </row>
    <row r="808" spans="1:4" ht="22.5" customHeight="1" x14ac:dyDescent="0.25">
      <c r="A808" s="1">
        <v>808</v>
      </c>
      <c r="B808" s="2" t="s">
        <v>1282</v>
      </c>
      <c r="C808" s="2" t="s">
        <v>1288</v>
      </c>
      <c r="D808" s="2" t="s">
        <v>1296</v>
      </c>
    </row>
    <row r="809" spans="1:4" ht="22.5" customHeight="1" x14ac:dyDescent="0.25">
      <c r="A809" s="1">
        <v>809</v>
      </c>
      <c r="B809" s="2" t="s">
        <v>1282</v>
      </c>
      <c r="C809" s="2" t="s">
        <v>1288</v>
      </c>
      <c r="D809" s="2" t="s">
        <v>1297</v>
      </c>
    </row>
    <row r="810" spans="1:4" ht="22.5" customHeight="1" x14ac:dyDescent="0.25">
      <c r="A810" s="1">
        <v>810</v>
      </c>
      <c r="B810" s="2" t="s">
        <v>1282</v>
      </c>
      <c r="C810" s="2" t="s">
        <v>1288</v>
      </c>
      <c r="D810" s="2" t="s">
        <v>1298</v>
      </c>
    </row>
    <row r="811" spans="1:4" ht="22.5" customHeight="1" x14ac:dyDescent="0.25">
      <c r="A811" s="1">
        <v>811</v>
      </c>
      <c r="B811" s="2" t="s">
        <v>1282</v>
      </c>
      <c r="C811" s="2" t="s">
        <v>1288</v>
      </c>
      <c r="D811" s="2" t="s">
        <v>1299</v>
      </c>
    </row>
    <row r="812" spans="1:4" ht="22.5" customHeight="1" x14ac:dyDescent="0.25">
      <c r="A812" s="1">
        <v>812</v>
      </c>
      <c r="B812" s="2" t="s">
        <v>1282</v>
      </c>
      <c r="C812" s="2" t="s">
        <v>1288</v>
      </c>
      <c r="D812" s="2" t="s">
        <v>1300</v>
      </c>
    </row>
    <row r="813" spans="1:4" ht="22.5" customHeight="1" x14ac:dyDescent="0.25">
      <c r="A813" s="1">
        <v>813</v>
      </c>
      <c r="B813" s="2" t="s">
        <v>1282</v>
      </c>
      <c r="C813" s="2" t="s">
        <v>1288</v>
      </c>
      <c r="D813" s="2" t="s">
        <v>1301</v>
      </c>
    </row>
    <row r="814" spans="1:4" ht="22.5" customHeight="1" x14ac:dyDescent="0.25">
      <c r="A814" s="1">
        <v>814</v>
      </c>
      <c r="B814" s="2" t="s">
        <v>1282</v>
      </c>
      <c r="C814" s="2" t="s">
        <v>1288</v>
      </c>
      <c r="D814" s="2" t="s">
        <v>1302</v>
      </c>
    </row>
    <row r="815" spans="1:4" ht="22.5" customHeight="1" x14ac:dyDescent="0.25">
      <c r="A815" s="1">
        <v>815</v>
      </c>
      <c r="B815" s="2" t="s">
        <v>1282</v>
      </c>
      <c r="C815" s="2" t="s">
        <v>1288</v>
      </c>
      <c r="D815" s="2" t="s">
        <v>1303</v>
      </c>
    </row>
    <row r="816" spans="1:4" ht="22.5" customHeight="1" x14ac:dyDescent="0.25">
      <c r="A816" s="1">
        <v>816</v>
      </c>
      <c r="B816" s="2" t="s">
        <v>1282</v>
      </c>
      <c r="C816" s="2" t="s">
        <v>1288</v>
      </c>
      <c r="D816" s="2" t="s">
        <v>1304</v>
      </c>
    </row>
    <row r="817" spans="1:4" ht="22.5" customHeight="1" x14ac:dyDescent="0.25">
      <c r="A817" s="1">
        <v>817</v>
      </c>
      <c r="B817" s="2" t="s">
        <v>1282</v>
      </c>
      <c r="C817" s="2" t="s">
        <v>1288</v>
      </c>
      <c r="D817" s="2" t="s">
        <v>1305</v>
      </c>
    </row>
    <row r="818" spans="1:4" ht="22.5" customHeight="1" x14ac:dyDescent="0.25">
      <c r="A818" s="1">
        <v>818</v>
      </c>
      <c r="B818" s="2" t="s">
        <v>1282</v>
      </c>
      <c r="C818" s="2" t="s">
        <v>1288</v>
      </c>
      <c r="D818" s="2" t="s">
        <v>1306</v>
      </c>
    </row>
    <row r="819" spans="1:4" ht="22.5" customHeight="1" x14ac:dyDescent="0.25">
      <c r="A819" s="1">
        <v>819</v>
      </c>
      <c r="B819" s="2" t="s">
        <v>1282</v>
      </c>
      <c r="C819" s="2" t="s">
        <v>1307</v>
      </c>
      <c r="D819" s="2" t="s">
        <v>1308</v>
      </c>
    </row>
    <row r="820" spans="1:4" ht="22.5" customHeight="1" x14ac:dyDescent="0.25">
      <c r="A820" s="1">
        <v>820</v>
      </c>
      <c r="B820" s="2" t="s">
        <v>1282</v>
      </c>
      <c r="C820" s="2" t="s">
        <v>1307</v>
      </c>
      <c r="D820" s="2" t="s">
        <v>1309</v>
      </c>
    </row>
    <row r="821" spans="1:4" ht="22.5" customHeight="1" x14ac:dyDescent="0.25">
      <c r="A821" s="1">
        <v>821</v>
      </c>
      <c r="B821" s="2" t="s">
        <v>1282</v>
      </c>
      <c r="C821" s="2" t="s">
        <v>1307</v>
      </c>
      <c r="D821" s="2" t="s">
        <v>1310</v>
      </c>
    </row>
    <row r="822" spans="1:4" ht="22.5" customHeight="1" x14ac:dyDescent="0.25">
      <c r="A822" s="1">
        <v>822</v>
      </c>
      <c r="B822" s="2" t="s">
        <v>1282</v>
      </c>
      <c r="C822" s="2" t="s">
        <v>1307</v>
      </c>
      <c r="D822" s="2" t="s">
        <v>1311</v>
      </c>
    </row>
    <row r="823" spans="1:4" ht="22.5" customHeight="1" x14ac:dyDescent="0.25">
      <c r="A823" s="1">
        <v>823</v>
      </c>
      <c r="B823" s="2" t="s">
        <v>1282</v>
      </c>
      <c r="C823" s="2" t="s">
        <v>1307</v>
      </c>
      <c r="D823" s="2" t="s">
        <v>1312</v>
      </c>
    </row>
    <row r="824" spans="1:4" ht="22.5" customHeight="1" x14ac:dyDescent="0.25">
      <c r="A824" s="1">
        <v>824</v>
      </c>
      <c r="B824" s="2" t="s">
        <v>1282</v>
      </c>
      <c r="C824" s="2" t="s">
        <v>1307</v>
      </c>
      <c r="D824" s="2" t="s">
        <v>1313</v>
      </c>
    </row>
    <row r="825" spans="1:4" ht="22.5" customHeight="1" x14ac:dyDescent="0.25">
      <c r="A825" s="1">
        <v>825</v>
      </c>
      <c r="B825" s="2" t="s">
        <v>1282</v>
      </c>
      <c r="C825" s="2" t="s">
        <v>1307</v>
      </c>
      <c r="D825" s="2" t="s">
        <v>1314</v>
      </c>
    </row>
    <row r="826" spans="1:4" ht="22.5" customHeight="1" x14ac:dyDescent="0.25">
      <c r="A826" s="1">
        <v>826</v>
      </c>
      <c r="B826" s="2" t="s">
        <v>1282</v>
      </c>
      <c r="C826" s="2" t="s">
        <v>1307</v>
      </c>
      <c r="D826" s="2" t="s">
        <v>1315</v>
      </c>
    </row>
    <row r="827" spans="1:4" ht="22.5" customHeight="1" x14ac:dyDescent="0.25">
      <c r="A827" s="1">
        <v>827</v>
      </c>
      <c r="B827" s="2" t="s">
        <v>1282</v>
      </c>
      <c r="C827" s="2" t="s">
        <v>1307</v>
      </c>
      <c r="D827" s="2" t="s">
        <v>1316</v>
      </c>
    </row>
    <row r="828" spans="1:4" ht="22.5" customHeight="1" x14ac:dyDescent="0.25">
      <c r="A828" s="1">
        <v>828</v>
      </c>
      <c r="B828" s="2" t="s">
        <v>1282</v>
      </c>
      <c r="C828" s="2" t="s">
        <v>1307</v>
      </c>
      <c r="D828" s="2" t="s">
        <v>1317</v>
      </c>
    </row>
    <row r="829" spans="1:4" ht="22.5" customHeight="1" x14ac:dyDescent="0.25">
      <c r="A829" s="1">
        <v>829</v>
      </c>
      <c r="B829" s="2" t="s">
        <v>1282</v>
      </c>
      <c r="C829" s="2" t="s">
        <v>1307</v>
      </c>
      <c r="D829" s="2" t="s">
        <v>1318</v>
      </c>
    </row>
    <row r="830" spans="1:4" ht="22.5" customHeight="1" x14ac:dyDescent="0.25">
      <c r="A830" s="1">
        <v>830</v>
      </c>
      <c r="B830" s="2" t="s">
        <v>1282</v>
      </c>
      <c r="C830" s="2" t="s">
        <v>1307</v>
      </c>
      <c r="D830" s="2" t="s">
        <v>1319</v>
      </c>
    </row>
    <row r="831" spans="1:4" ht="22.5" customHeight="1" x14ac:dyDescent="0.25">
      <c r="A831" s="1">
        <v>831</v>
      </c>
      <c r="B831" s="2" t="s">
        <v>1282</v>
      </c>
      <c r="C831" s="2" t="s">
        <v>1307</v>
      </c>
      <c r="D831" s="2" t="s">
        <v>1320</v>
      </c>
    </row>
    <row r="832" spans="1:4" ht="22.5" customHeight="1" x14ac:dyDescent="0.25">
      <c r="A832" s="1">
        <v>832</v>
      </c>
      <c r="B832" s="2" t="s">
        <v>1282</v>
      </c>
      <c r="C832" s="2" t="s">
        <v>1307</v>
      </c>
      <c r="D832" s="2" t="s">
        <v>1321</v>
      </c>
    </row>
    <row r="833" spans="1:4" ht="22.5" customHeight="1" x14ac:dyDescent="0.25">
      <c r="A833" s="1">
        <v>833</v>
      </c>
      <c r="B833" s="2" t="s">
        <v>1282</v>
      </c>
      <c r="C833" s="2" t="s">
        <v>1307</v>
      </c>
      <c r="D833" s="2" t="s">
        <v>1322</v>
      </c>
    </row>
    <row r="834" spans="1:4" ht="22.5" customHeight="1" x14ac:dyDescent="0.25">
      <c r="A834" s="1">
        <v>834</v>
      </c>
      <c r="B834" s="2" t="s">
        <v>1282</v>
      </c>
      <c r="C834" s="2" t="s">
        <v>1307</v>
      </c>
      <c r="D834" s="2" t="s">
        <v>1323</v>
      </c>
    </row>
    <row r="835" spans="1:4" ht="22.5" customHeight="1" x14ac:dyDescent="0.25">
      <c r="A835" s="1">
        <v>835</v>
      </c>
      <c r="B835" s="2" t="s">
        <v>1282</v>
      </c>
      <c r="C835" s="2" t="s">
        <v>1307</v>
      </c>
      <c r="D835" s="2" t="s">
        <v>1324</v>
      </c>
    </row>
    <row r="836" spans="1:4" ht="22.5" customHeight="1" x14ac:dyDescent="0.25">
      <c r="A836" s="1">
        <v>836</v>
      </c>
      <c r="B836" s="2" t="s">
        <v>1282</v>
      </c>
      <c r="C836" s="2" t="s">
        <v>1307</v>
      </c>
      <c r="D836" s="2" t="s">
        <v>1325</v>
      </c>
    </row>
    <row r="837" spans="1:4" ht="22.5" customHeight="1" x14ac:dyDescent="0.25">
      <c r="A837" s="1">
        <v>837</v>
      </c>
      <c r="B837" s="2" t="s">
        <v>1282</v>
      </c>
      <c r="C837" s="2" t="s">
        <v>1307</v>
      </c>
      <c r="D837" s="2" t="s">
        <v>1326</v>
      </c>
    </row>
    <row r="838" spans="1:4" ht="22.5" customHeight="1" x14ac:dyDescent="0.25">
      <c r="A838" s="1">
        <v>838</v>
      </c>
      <c r="B838" s="2" t="s">
        <v>1282</v>
      </c>
      <c r="C838" s="2" t="s">
        <v>1307</v>
      </c>
      <c r="D838" s="2" t="s">
        <v>1327</v>
      </c>
    </row>
    <row r="839" spans="1:4" ht="22.5" customHeight="1" x14ac:dyDescent="0.25">
      <c r="A839" s="1">
        <v>839</v>
      </c>
      <c r="B839" s="2" t="s">
        <v>1282</v>
      </c>
      <c r="C839" s="2" t="s">
        <v>1307</v>
      </c>
      <c r="D839" s="2" t="s">
        <v>1328</v>
      </c>
    </row>
    <row r="840" spans="1:4" ht="22.5" customHeight="1" x14ac:dyDescent="0.25">
      <c r="A840" s="1">
        <v>840</v>
      </c>
      <c r="B840" s="2" t="s">
        <v>1282</v>
      </c>
      <c r="C840" s="2" t="s">
        <v>1329</v>
      </c>
      <c r="D840" s="2" t="s">
        <v>1330</v>
      </c>
    </row>
    <row r="841" spans="1:4" ht="22.5" customHeight="1" x14ac:dyDescent="0.25">
      <c r="A841" s="1">
        <v>841</v>
      </c>
      <c r="B841" s="2" t="s">
        <v>1282</v>
      </c>
      <c r="C841" s="2" t="s">
        <v>1329</v>
      </c>
      <c r="D841" s="2" t="s">
        <v>1331</v>
      </c>
    </row>
    <row r="842" spans="1:4" ht="22.5" customHeight="1" x14ac:dyDescent="0.25">
      <c r="A842" s="1">
        <v>842</v>
      </c>
      <c r="B842" s="2" t="s">
        <v>1282</v>
      </c>
      <c r="C842" s="2" t="s">
        <v>1329</v>
      </c>
      <c r="D842" s="2" t="s">
        <v>1332</v>
      </c>
    </row>
    <row r="843" spans="1:4" ht="22.5" customHeight="1" x14ac:dyDescent="0.25">
      <c r="A843" s="1">
        <v>843</v>
      </c>
      <c r="B843" s="2" t="s">
        <v>1282</v>
      </c>
      <c r="C843" s="2" t="s">
        <v>1329</v>
      </c>
      <c r="D843" s="2" t="s">
        <v>1333</v>
      </c>
    </row>
    <row r="844" spans="1:4" ht="22.5" customHeight="1" x14ac:dyDescent="0.25">
      <c r="A844" s="1">
        <v>844</v>
      </c>
      <c r="B844" s="2" t="s">
        <v>1282</v>
      </c>
      <c r="C844" s="2" t="s">
        <v>1329</v>
      </c>
      <c r="D844" s="2" t="s">
        <v>1334</v>
      </c>
    </row>
    <row r="845" spans="1:4" ht="22.5" customHeight="1" x14ac:dyDescent="0.25">
      <c r="A845" s="1">
        <v>845</v>
      </c>
      <c r="B845" s="2" t="s">
        <v>1282</v>
      </c>
      <c r="C845" s="2" t="s">
        <v>1329</v>
      </c>
      <c r="D845" s="2" t="s">
        <v>1335</v>
      </c>
    </row>
    <row r="846" spans="1:4" ht="22.5" customHeight="1" x14ac:dyDescent="0.25">
      <c r="A846" s="1">
        <v>846</v>
      </c>
      <c r="B846" s="2" t="s">
        <v>1282</v>
      </c>
      <c r="C846" s="2" t="s">
        <v>1329</v>
      </c>
      <c r="D846" s="2" t="s">
        <v>1336</v>
      </c>
    </row>
    <row r="847" spans="1:4" ht="22.5" customHeight="1" x14ac:dyDescent="0.25">
      <c r="A847" s="1">
        <v>847</v>
      </c>
      <c r="B847" s="2" t="s">
        <v>1282</v>
      </c>
      <c r="C847" s="2" t="s">
        <v>1329</v>
      </c>
      <c r="D847" s="2" t="s">
        <v>1337</v>
      </c>
    </row>
    <row r="848" spans="1:4" ht="22.5" customHeight="1" x14ac:dyDescent="0.25">
      <c r="A848" s="1">
        <v>848</v>
      </c>
      <c r="B848" s="2" t="s">
        <v>1282</v>
      </c>
      <c r="C848" s="2" t="s">
        <v>1329</v>
      </c>
      <c r="D848" s="2" t="s">
        <v>1338</v>
      </c>
    </row>
    <row r="849" spans="1:4" ht="22.5" customHeight="1" x14ac:dyDescent="0.25">
      <c r="A849" s="1">
        <v>849</v>
      </c>
      <c r="B849" s="2" t="s">
        <v>1282</v>
      </c>
      <c r="C849" s="2" t="s">
        <v>1329</v>
      </c>
      <c r="D849" s="2" t="s">
        <v>1339</v>
      </c>
    </row>
    <row r="850" spans="1:4" ht="22.5" customHeight="1" x14ac:dyDescent="0.25">
      <c r="A850" s="1">
        <v>850</v>
      </c>
      <c r="B850" s="2" t="s">
        <v>1282</v>
      </c>
      <c r="C850" s="2" t="s">
        <v>1329</v>
      </c>
      <c r="D850" s="2" t="s">
        <v>1340</v>
      </c>
    </row>
    <row r="851" spans="1:4" ht="22.5" customHeight="1" x14ac:dyDescent="0.25">
      <c r="A851" s="1">
        <v>851</v>
      </c>
      <c r="B851" s="2" t="s">
        <v>1282</v>
      </c>
      <c r="C851" s="2" t="s">
        <v>1329</v>
      </c>
      <c r="D851" s="2" t="s">
        <v>1341</v>
      </c>
    </row>
    <row r="852" spans="1:4" ht="22.5" customHeight="1" x14ac:dyDescent="0.25">
      <c r="A852" s="1">
        <v>852</v>
      </c>
      <c r="B852" s="2" t="s">
        <v>1282</v>
      </c>
      <c r="C852" s="2" t="s">
        <v>1329</v>
      </c>
      <c r="D852" s="2" t="s">
        <v>1342</v>
      </c>
    </row>
    <row r="853" spans="1:4" ht="22.5" customHeight="1" x14ac:dyDescent="0.25">
      <c r="A853" s="1">
        <v>853</v>
      </c>
      <c r="B853" s="2" t="s">
        <v>1282</v>
      </c>
      <c r="C853" s="2" t="s">
        <v>1329</v>
      </c>
      <c r="D853" s="2" t="s">
        <v>909</v>
      </c>
    </row>
    <row r="854" spans="1:4" ht="22.5" customHeight="1" x14ac:dyDescent="0.25">
      <c r="A854" s="1">
        <v>854</v>
      </c>
      <c r="B854" s="2" t="s">
        <v>1282</v>
      </c>
      <c r="C854" s="2" t="s">
        <v>1329</v>
      </c>
      <c r="D854" s="2" t="s">
        <v>1343</v>
      </c>
    </row>
    <row r="855" spans="1:4" ht="22.5" customHeight="1" x14ac:dyDescent="0.25">
      <c r="A855" s="1">
        <v>855</v>
      </c>
      <c r="B855" s="2" t="s">
        <v>1282</v>
      </c>
      <c r="C855" s="2" t="s">
        <v>1329</v>
      </c>
      <c r="D855" s="2" t="s">
        <v>1344</v>
      </c>
    </row>
    <row r="856" spans="1:4" ht="22.5" customHeight="1" x14ac:dyDescent="0.25">
      <c r="A856" s="1">
        <v>856</v>
      </c>
      <c r="B856" s="2" t="s">
        <v>1282</v>
      </c>
      <c r="C856" s="2" t="s">
        <v>1329</v>
      </c>
      <c r="D856" s="2" t="s">
        <v>1345</v>
      </c>
    </row>
    <row r="857" spans="1:4" ht="22.5" customHeight="1" x14ac:dyDescent="0.25">
      <c r="A857" s="1">
        <v>857</v>
      </c>
      <c r="B857" s="2" t="s">
        <v>1282</v>
      </c>
      <c r="C857" s="2" t="s">
        <v>1329</v>
      </c>
      <c r="D857" s="2" t="s">
        <v>1346</v>
      </c>
    </row>
    <row r="858" spans="1:4" ht="22.5" customHeight="1" x14ac:dyDescent="0.25">
      <c r="A858" s="1">
        <v>858</v>
      </c>
      <c r="B858" s="2" t="s">
        <v>1282</v>
      </c>
      <c r="C858" s="2" t="s">
        <v>1329</v>
      </c>
      <c r="D858" s="2" t="s">
        <v>1347</v>
      </c>
    </row>
    <row r="859" spans="1:4" ht="22.5" customHeight="1" x14ac:dyDescent="0.25">
      <c r="A859" s="1">
        <v>859</v>
      </c>
      <c r="B859" s="2" t="s">
        <v>1282</v>
      </c>
      <c r="C859" s="2" t="s">
        <v>1329</v>
      </c>
      <c r="D859" s="2" t="s">
        <v>1348</v>
      </c>
    </row>
    <row r="860" spans="1:4" ht="22.5" customHeight="1" x14ac:dyDescent="0.25">
      <c r="A860" s="1">
        <v>860</v>
      </c>
      <c r="B860" s="2" t="s">
        <v>1282</v>
      </c>
      <c r="C860" s="2" t="s">
        <v>1329</v>
      </c>
      <c r="D860" s="2" t="s">
        <v>1349</v>
      </c>
    </row>
    <row r="861" spans="1:4" ht="22.5" customHeight="1" x14ac:dyDescent="0.25">
      <c r="A861" s="1">
        <v>861</v>
      </c>
      <c r="B861" s="2" t="s">
        <v>1282</v>
      </c>
      <c r="C861" s="2" t="s">
        <v>1329</v>
      </c>
      <c r="D861" s="2" t="s">
        <v>1350</v>
      </c>
    </row>
    <row r="862" spans="1:4" ht="22.5" customHeight="1" x14ac:dyDescent="0.25">
      <c r="A862" s="1">
        <v>862</v>
      </c>
      <c r="B862" s="2" t="s">
        <v>1282</v>
      </c>
      <c r="C862" s="2" t="s">
        <v>1329</v>
      </c>
      <c r="D862" s="2" t="s">
        <v>1351</v>
      </c>
    </row>
    <row r="863" spans="1:4" ht="22.5" customHeight="1" x14ac:dyDescent="0.25">
      <c r="A863" s="1">
        <v>863</v>
      </c>
      <c r="B863" s="2" t="s">
        <v>1282</v>
      </c>
      <c r="C863" s="2" t="s">
        <v>1352</v>
      </c>
      <c r="D863" s="2" t="s">
        <v>1353</v>
      </c>
    </row>
    <row r="864" spans="1:4" ht="22.5" customHeight="1" x14ac:dyDescent="0.25">
      <c r="A864" s="1">
        <v>864</v>
      </c>
      <c r="B864" s="2" t="s">
        <v>1282</v>
      </c>
      <c r="C864" s="2" t="s">
        <v>1352</v>
      </c>
      <c r="D864" s="2" t="s">
        <v>1354</v>
      </c>
    </row>
    <row r="865" spans="1:4" ht="22.5" customHeight="1" x14ac:dyDescent="0.25">
      <c r="A865" s="1">
        <v>865</v>
      </c>
      <c r="B865" s="2" t="s">
        <v>1282</v>
      </c>
      <c r="C865" s="2" t="s">
        <v>1352</v>
      </c>
      <c r="D865" s="2" t="s">
        <v>1355</v>
      </c>
    </row>
    <row r="866" spans="1:4" ht="22.5" customHeight="1" x14ac:dyDescent="0.25">
      <c r="A866" s="1">
        <v>866</v>
      </c>
      <c r="B866" s="2" t="s">
        <v>1282</v>
      </c>
      <c r="C866" s="2" t="s">
        <v>1352</v>
      </c>
      <c r="D866" s="2" t="s">
        <v>1356</v>
      </c>
    </row>
    <row r="867" spans="1:4" ht="22.5" customHeight="1" x14ac:dyDescent="0.25">
      <c r="A867" s="1">
        <v>867</v>
      </c>
      <c r="B867" s="2" t="s">
        <v>1282</v>
      </c>
      <c r="C867" s="2" t="s">
        <v>1352</v>
      </c>
      <c r="D867" s="2" t="s">
        <v>1357</v>
      </c>
    </row>
    <row r="868" spans="1:4" ht="22.5" customHeight="1" x14ac:dyDescent="0.25">
      <c r="A868" s="1">
        <v>868</v>
      </c>
      <c r="B868" s="2" t="s">
        <v>1282</v>
      </c>
      <c r="C868" s="2" t="s">
        <v>1352</v>
      </c>
      <c r="D868" s="2" t="s">
        <v>1358</v>
      </c>
    </row>
    <row r="869" spans="1:4" ht="22.5" customHeight="1" x14ac:dyDescent="0.25">
      <c r="A869" s="1">
        <v>869</v>
      </c>
      <c r="B869" s="2" t="s">
        <v>1282</v>
      </c>
      <c r="C869" s="2" t="s">
        <v>1352</v>
      </c>
      <c r="D869" s="2" t="s">
        <v>1359</v>
      </c>
    </row>
    <row r="870" spans="1:4" ht="22.5" customHeight="1" x14ac:dyDescent="0.25">
      <c r="A870" s="1">
        <v>870</v>
      </c>
      <c r="B870" s="2" t="s">
        <v>1282</v>
      </c>
      <c r="C870" s="2" t="s">
        <v>1352</v>
      </c>
      <c r="D870" s="2" t="s">
        <v>1360</v>
      </c>
    </row>
    <row r="871" spans="1:4" ht="22.5" customHeight="1" x14ac:dyDescent="0.25">
      <c r="A871" s="1">
        <v>871</v>
      </c>
      <c r="B871" s="2" t="s">
        <v>1282</v>
      </c>
      <c r="C871" s="2" t="s">
        <v>1352</v>
      </c>
      <c r="D871" s="2" t="s">
        <v>1361</v>
      </c>
    </row>
    <row r="872" spans="1:4" ht="22.5" customHeight="1" x14ac:dyDescent="0.25">
      <c r="A872" s="1">
        <v>872</v>
      </c>
      <c r="B872" s="2" t="s">
        <v>1282</v>
      </c>
      <c r="C872" s="2" t="s">
        <v>1352</v>
      </c>
      <c r="D872" s="2" t="s">
        <v>1362</v>
      </c>
    </row>
    <row r="873" spans="1:4" ht="22.5" customHeight="1" x14ac:dyDescent="0.25">
      <c r="A873" s="1">
        <v>873</v>
      </c>
      <c r="B873" s="2" t="s">
        <v>1282</v>
      </c>
      <c r="C873" s="2" t="s">
        <v>1352</v>
      </c>
      <c r="D873" s="2" t="s">
        <v>1363</v>
      </c>
    </row>
    <row r="874" spans="1:4" ht="22.5" customHeight="1" x14ac:dyDescent="0.25">
      <c r="A874" s="1">
        <v>874</v>
      </c>
      <c r="B874" s="2" t="s">
        <v>1282</v>
      </c>
      <c r="C874" s="2" t="s">
        <v>1352</v>
      </c>
      <c r="D874" s="2" t="s">
        <v>1364</v>
      </c>
    </row>
    <row r="875" spans="1:4" ht="22.5" customHeight="1" x14ac:dyDescent="0.25">
      <c r="A875" s="1">
        <v>875</v>
      </c>
      <c r="B875" s="2" t="s">
        <v>1282</v>
      </c>
      <c r="C875" s="2" t="s">
        <v>1352</v>
      </c>
      <c r="D875" s="2" t="s">
        <v>1365</v>
      </c>
    </row>
    <row r="876" spans="1:4" ht="22.5" customHeight="1" x14ac:dyDescent="0.25">
      <c r="A876" s="1">
        <v>876</v>
      </c>
      <c r="B876" s="2" t="s">
        <v>1282</v>
      </c>
      <c r="C876" s="2" t="s">
        <v>1026</v>
      </c>
      <c r="D876" s="2" t="s">
        <v>1366</v>
      </c>
    </row>
    <row r="877" spans="1:4" ht="22.5" customHeight="1" x14ac:dyDescent="0.25">
      <c r="A877" s="1">
        <v>877</v>
      </c>
      <c r="B877" s="2" t="s">
        <v>1282</v>
      </c>
      <c r="C877" s="2" t="s">
        <v>1026</v>
      </c>
      <c r="D877" s="2" t="s">
        <v>1367</v>
      </c>
    </row>
    <row r="878" spans="1:4" ht="22.5" customHeight="1" x14ac:dyDescent="0.25">
      <c r="A878" s="1">
        <v>878</v>
      </c>
      <c r="B878" s="2" t="s">
        <v>1282</v>
      </c>
      <c r="C878" s="2" t="s">
        <v>1026</v>
      </c>
      <c r="D878" s="2" t="s">
        <v>1368</v>
      </c>
    </row>
    <row r="879" spans="1:4" ht="22.5" customHeight="1" x14ac:dyDescent="0.25">
      <c r="A879" s="1">
        <v>879</v>
      </c>
      <c r="B879" s="2" t="s">
        <v>1282</v>
      </c>
      <c r="C879" s="2" t="s">
        <v>1026</v>
      </c>
      <c r="D879" s="2" t="s">
        <v>1369</v>
      </c>
    </row>
    <row r="880" spans="1:4" ht="22.5" customHeight="1" x14ac:dyDescent="0.25">
      <c r="A880" s="1">
        <v>880</v>
      </c>
      <c r="B880" s="2" t="s">
        <v>1282</v>
      </c>
      <c r="C880" s="2" t="s">
        <v>1026</v>
      </c>
      <c r="D880" s="2" t="s">
        <v>970</v>
      </c>
    </row>
    <row r="881" spans="1:4" ht="22.5" customHeight="1" x14ac:dyDescent="0.25">
      <c r="A881" s="1">
        <v>881</v>
      </c>
      <c r="B881" s="2" t="s">
        <v>1282</v>
      </c>
      <c r="C881" s="2" t="s">
        <v>1026</v>
      </c>
      <c r="D881" s="2" t="s">
        <v>1370</v>
      </c>
    </row>
    <row r="882" spans="1:4" ht="22.5" customHeight="1" x14ac:dyDescent="0.25">
      <c r="A882" s="1">
        <v>882</v>
      </c>
      <c r="B882" s="2" t="s">
        <v>1282</v>
      </c>
      <c r="C882" s="2" t="s">
        <v>1026</v>
      </c>
      <c r="D882" s="2" t="s">
        <v>1371</v>
      </c>
    </row>
    <row r="883" spans="1:4" ht="22.5" customHeight="1" x14ac:dyDescent="0.25">
      <c r="A883" s="1">
        <v>883</v>
      </c>
      <c r="B883" s="2" t="s">
        <v>1282</v>
      </c>
      <c r="C883" s="2" t="s">
        <v>1026</v>
      </c>
      <c r="D883" s="2" t="s">
        <v>1372</v>
      </c>
    </row>
    <row r="884" spans="1:4" ht="22.5" customHeight="1" x14ac:dyDescent="0.25">
      <c r="A884" s="1">
        <v>884</v>
      </c>
      <c r="B884" s="2" t="s">
        <v>1282</v>
      </c>
      <c r="C884" s="2" t="s">
        <v>1026</v>
      </c>
      <c r="D884" s="2" t="s">
        <v>1373</v>
      </c>
    </row>
    <row r="885" spans="1:4" ht="22.5" customHeight="1" x14ac:dyDescent="0.25">
      <c r="A885" s="1">
        <v>885</v>
      </c>
      <c r="B885" s="2" t="s">
        <v>1282</v>
      </c>
      <c r="C885" s="2" t="s">
        <v>1026</v>
      </c>
      <c r="D885" s="2" t="s">
        <v>1374</v>
      </c>
    </row>
    <row r="886" spans="1:4" ht="22.5" customHeight="1" x14ac:dyDescent="0.25">
      <c r="A886" s="1">
        <v>886</v>
      </c>
      <c r="B886" s="2" t="s">
        <v>1282</v>
      </c>
      <c r="C886" s="2" t="s">
        <v>1375</v>
      </c>
      <c r="D886" s="2" t="s">
        <v>1376</v>
      </c>
    </row>
    <row r="887" spans="1:4" ht="22.5" customHeight="1" x14ac:dyDescent="0.25">
      <c r="A887" s="1">
        <v>887</v>
      </c>
      <c r="B887" s="2" t="s">
        <v>1282</v>
      </c>
      <c r="C887" s="2" t="s">
        <v>1375</v>
      </c>
      <c r="D887" s="2" t="s">
        <v>1377</v>
      </c>
    </row>
    <row r="888" spans="1:4" ht="22.5" customHeight="1" x14ac:dyDescent="0.25">
      <c r="A888" s="1">
        <v>888</v>
      </c>
      <c r="B888" s="2" t="s">
        <v>1282</v>
      </c>
      <c r="C888" s="2" t="s">
        <v>1375</v>
      </c>
      <c r="D888" s="2" t="s">
        <v>1378</v>
      </c>
    </row>
    <row r="889" spans="1:4" ht="22.5" customHeight="1" x14ac:dyDescent="0.25">
      <c r="A889" s="1">
        <v>889</v>
      </c>
      <c r="B889" s="2" t="s">
        <v>1282</v>
      </c>
      <c r="C889" s="2" t="s">
        <v>1375</v>
      </c>
      <c r="D889" s="2" t="s">
        <v>1379</v>
      </c>
    </row>
    <row r="890" spans="1:4" ht="22.5" customHeight="1" x14ac:dyDescent="0.25">
      <c r="A890" s="1">
        <v>890</v>
      </c>
      <c r="B890" s="2" t="s">
        <v>1282</v>
      </c>
      <c r="C890" s="2" t="s">
        <v>1375</v>
      </c>
      <c r="D890" s="2" t="s">
        <v>1375</v>
      </c>
    </row>
    <row r="891" spans="1:4" ht="22.5" customHeight="1" x14ac:dyDescent="0.25">
      <c r="A891" s="1">
        <v>891</v>
      </c>
      <c r="B891" s="2" t="s">
        <v>1282</v>
      </c>
      <c r="C891" s="2" t="s">
        <v>1375</v>
      </c>
      <c r="D891" s="2" t="s">
        <v>1380</v>
      </c>
    </row>
    <row r="892" spans="1:4" ht="22.5" customHeight="1" x14ac:dyDescent="0.25">
      <c r="A892" s="1">
        <v>892</v>
      </c>
      <c r="B892" s="2" t="s">
        <v>1282</v>
      </c>
      <c r="C892" s="2" t="s">
        <v>1375</v>
      </c>
      <c r="D892" s="2" t="s">
        <v>1381</v>
      </c>
    </row>
    <row r="893" spans="1:4" ht="22.5" customHeight="1" x14ac:dyDescent="0.25">
      <c r="A893" s="1">
        <v>893</v>
      </c>
      <c r="B893" s="2" t="s">
        <v>1282</v>
      </c>
      <c r="C893" s="2" t="s">
        <v>1375</v>
      </c>
      <c r="D893" s="2" t="s">
        <v>1382</v>
      </c>
    </row>
    <row r="894" spans="1:4" ht="22.5" customHeight="1" x14ac:dyDescent="0.25">
      <c r="A894" s="1">
        <v>894</v>
      </c>
      <c r="B894" s="2" t="s">
        <v>1282</v>
      </c>
      <c r="C894" s="2" t="s">
        <v>1375</v>
      </c>
      <c r="D894" s="2" t="s">
        <v>1383</v>
      </c>
    </row>
    <row r="895" spans="1:4" ht="22.5" customHeight="1" x14ac:dyDescent="0.25">
      <c r="A895" s="1">
        <v>895</v>
      </c>
      <c r="B895" s="2" t="s">
        <v>1282</v>
      </c>
      <c r="C895" s="2" t="s">
        <v>1384</v>
      </c>
      <c r="D895" s="2" t="s">
        <v>1385</v>
      </c>
    </row>
    <row r="896" spans="1:4" ht="22.5" customHeight="1" x14ac:dyDescent="0.25">
      <c r="A896" s="1">
        <v>896</v>
      </c>
      <c r="B896" s="2" t="s">
        <v>1282</v>
      </c>
      <c r="C896" s="2" t="s">
        <v>1384</v>
      </c>
      <c r="D896" s="2" t="s">
        <v>1386</v>
      </c>
    </row>
    <row r="897" spans="1:4" ht="22.5" customHeight="1" x14ac:dyDescent="0.25">
      <c r="A897" s="1">
        <v>897</v>
      </c>
      <c r="B897" s="2" t="s">
        <v>1282</v>
      </c>
      <c r="C897" s="2" t="s">
        <v>1384</v>
      </c>
      <c r="D897" s="2" t="s">
        <v>1387</v>
      </c>
    </row>
    <row r="898" spans="1:4" ht="22.5" customHeight="1" x14ac:dyDescent="0.25">
      <c r="A898" s="1">
        <v>898</v>
      </c>
      <c r="B898" s="2" t="s">
        <v>1282</v>
      </c>
      <c r="C898" s="2" t="s">
        <v>1384</v>
      </c>
      <c r="D898" s="2" t="s">
        <v>1388</v>
      </c>
    </row>
    <row r="899" spans="1:4" ht="22.5" customHeight="1" x14ac:dyDescent="0.25">
      <c r="A899" s="1">
        <v>899</v>
      </c>
      <c r="B899" s="2" t="s">
        <v>1282</v>
      </c>
      <c r="C899" s="2" t="s">
        <v>1389</v>
      </c>
      <c r="D899" s="2" t="s">
        <v>1390</v>
      </c>
    </row>
    <row r="900" spans="1:4" ht="22.5" customHeight="1" x14ac:dyDescent="0.25">
      <c r="A900" s="1">
        <v>900</v>
      </c>
      <c r="B900" s="2" t="s">
        <v>1282</v>
      </c>
      <c r="C900" s="2" t="s">
        <v>1389</v>
      </c>
      <c r="D900" s="2" t="s">
        <v>733</v>
      </c>
    </row>
    <row r="901" spans="1:4" ht="22.5" customHeight="1" x14ac:dyDescent="0.25">
      <c r="A901" s="1">
        <v>901</v>
      </c>
      <c r="B901" s="2" t="s">
        <v>1282</v>
      </c>
      <c r="C901" s="2" t="s">
        <v>1389</v>
      </c>
      <c r="D901" s="2" t="s">
        <v>1391</v>
      </c>
    </row>
    <row r="902" spans="1:4" ht="22.5" customHeight="1" x14ac:dyDescent="0.25">
      <c r="A902" s="1">
        <v>902</v>
      </c>
      <c r="B902" s="2" t="s">
        <v>1282</v>
      </c>
      <c r="C902" s="2" t="s">
        <v>1389</v>
      </c>
      <c r="D902" s="2" t="s">
        <v>1392</v>
      </c>
    </row>
    <row r="903" spans="1:4" ht="22.5" customHeight="1" x14ac:dyDescent="0.25">
      <c r="A903" s="1">
        <v>903</v>
      </c>
      <c r="B903" s="2" t="s">
        <v>1282</v>
      </c>
      <c r="C903" s="2" t="s">
        <v>1389</v>
      </c>
      <c r="D903" s="2" t="s">
        <v>1389</v>
      </c>
    </row>
    <row r="904" spans="1:4" ht="22.5" customHeight="1" x14ac:dyDescent="0.25">
      <c r="A904" s="1">
        <v>904</v>
      </c>
      <c r="B904" s="2" t="s">
        <v>1282</v>
      </c>
      <c r="C904" s="2" t="s">
        <v>1389</v>
      </c>
      <c r="D904" s="2" t="s">
        <v>1393</v>
      </c>
    </row>
    <row r="905" spans="1:4" ht="22.5" customHeight="1" x14ac:dyDescent="0.25">
      <c r="A905" s="1">
        <v>905</v>
      </c>
      <c r="B905" s="2" t="s">
        <v>1282</v>
      </c>
      <c r="C905" s="2" t="s">
        <v>1389</v>
      </c>
      <c r="D905" s="2" t="s">
        <v>1394</v>
      </c>
    </row>
    <row r="906" spans="1:4" ht="22.5" customHeight="1" x14ac:dyDescent="0.25">
      <c r="A906" s="1">
        <v>906</v>
      </c>
      <c r="B906" s="2" t="s">
        <v>1282</v>
      </c>
      <c r="C906" s="2" t="s">
        <v>1389</v>
      </c>
      <c r="D906" s="2" t="s">
        <v>1395</v>
      </c>
    </row>
    <row r="907" spans="1:4" ht="22.5" customHeight="1" x14ac:dyDescent="0.25">
      <c r="A907" s="1">
        <v>907</v>
      </c>
      <c r="B907" s="2" t="s">
        <v>1282</v>
      </c>
      <c r="C907" s="2" t="s">
        <v>1389</v>
      </c>
      <c r="D907" s="2" t="s">
        <v>1396</v>
      </c>
    </row>
    <row r="908" spans="1:4" ht="22.5" customHeight="1" x14ac:dyDescent="0.25">
      <c r="A908" s="1">
        <v>908</v>
      </c>
      <c r="B908" s="2" t="s">
        <v>1282</v>
      </c>
      <c r="C908" s="2" t="s">
        <v>1389</v>
      </c>
      <c r="D908" s="2" t="s">
        <v>1397</v>
      </c>
    </row>
    <row r="909" spans="1:4" ht="22.5" customHeight="1" x14ac:dyDescent="0.25">
      <c r="A909" s="1">
        <v>909</v>
      </c>
      <c r="B909" s="2" t="s">
        <v>1282</v>
      </c>
      <c r="C909" s="2" t="s">
        <v>1398</v>
      </c>
      <c r="D909" s="2" t="s">
        <v>1399</v>
      </c>
    </row>
    <row r="910" spans="1:4" ht="22.5" customHeight="1" x14ac:dyDescent="0.25">
      <c r="A910" s="1">
        <v>910</v>
      </c>
      <c r="B910" s="2" t="s">
        <v>1282</v>
      </c>
      <c r="C910" s="2" t="s">
        <v>1398</v>
      </c>
      <c r="D910" s="2" t="s">
        <v>1400</v>
      </c>
    </row>
    <row r="911" spans="1:4" ht="22.5" customHeight="1" x14ac:dyDescent="0.25">
      <c r="A911" s="1">
        <v>911</v>
      </c>
      <c r="B911" s="2" t="s">
        <v>1282</v>
      </c>
      <c r="C911" s="2" t="s">
        <v>1398</v>
      </c>
      <c r="D911" s="2" t="s">
        <v>1401</v>
      </c>
    </row>
    <row r="912" spans="1:4" ht="22.5" customHeight="1" x14ac:dyDescent="0.25">
      <c r="A912" s="1">
        <v>912</v>
      </c>
      <c r="B912" s="2" t="s">
        <v>1282</v>
      </c>
      <c r="C912" s="2" t="s">
        <v>1402</v>
      </c>
      <c r="D912" s="2" t="s">
        <v>1403</v>
      </c>
    </row>
    <row r="913" spans="1:4" ht="22.5" customHeight="1" x14ac:dyDescent="0.25">
      <c r="A913" s="1">
        <v>913</v>
      </c>
      <c r="B913" s="2" t="s">
        <v>1282</v>
      </c>
      <c r="C913" s="2" t="s">
        <v>1402</v>
      </c>
      <c r="D913" s="2" t="s">
        <v>1404</v>
      </c>
    </row>
    <row r="914" spans="1:4" ht="22.5" customHeight="1" x14ac:dyDescent="0.25">
      <c r="A914" s="1">
        <v>914</v>
      </c>
      <c r="B914" s="2" t="s">
        <v>1282</v>
      </c>
      <c r="C914" s="2" t="s">
        <v>1402</v>
      </c>
      <c r="D914" s="2" t="s">
        <v>1405</v>
      </c>
    </row>
    <row r="915" spans="1:4" ht="22.5" customHeight="1" x14ac:dyDescent="0.25">
      <c r="A915" s="1">
        <v>915</v>
      </c>
      <c r="B915" s="2" t="s">
        <v>1282</v>
      </c>
      <c r="C915" s="2" t="s">
        <v>1402</v>
      </c>
      <c r="D915" s="2" t="s">
        <v>1406</v>
      </c>
    </row>
    <row r="916" spans="1:4" ht="22.5" customHeight="1" x14ac:dyDescent="0.25">
      <c r="A916" s="1">
        <v>916</v>
      </c>
      <c r="B916" s="2" t="s">
        <v>366</v>
      </c>
      <c r="C916" s="2" t="s">
        <v>1407</v>
      </c>
      <c r="D916" s="2" t="s">
        <v>1407</v>
      </c>
    </row>
    <row r="917" spans="1:4" ht="22.5" customHeight="1" x14ac:dyDescent="0.25">
      <c r="A917" s="1">
        <v>917</v>
      </c>
      <c r="B917" s="2" t="s">
        <v>366</v>
      </c>
      <c r="C917" s="2" t="s">
        <v>1407</v>
      </c>
      <c r="D917" s="2" t="s">
        <v>1408</v>
      </c>
    </row>
    <row r="918" spans="1:4" ht="22.5" customHeight="1" x14ac:dyDescent="0.25">
      <c r="A918" s="1">
        <v>918</v>
      </c>
      <c r="B918" s="2" t="s">
        <v>366</v>
      </c>
      <c r="C918" s="2" t="s">
        <v>1407</v>
      </c>
      <c r="D918" s="2" t="s">
        <v>1409</v>
      </c>
    </row>
    <row r="919" spans="1:4" ht="22.5" customHeight="1" x14ac:dyDescent="0.25">
      <c r="A919" s="1">
        <v>919</v>
      </c>
      <c r="B919" s="2" t="s">
        <v>366</v>
      </c>
      <c r="C919" s="2" t="s">
        <v>1407</v>
      </c>
      <c r="D919" s="2" t="s">
        <v>1410</v>
      </c>
    </row>
    <row r="920" spans="1:4" ht="22.5" customHeight="1" x14ac:dyDescent="0.25">
      <c r="A920" s="1">
        <v>920</v>
      </c>
      <c r="B920" s="2" t="s">
        <v>366</v>
      </c>
      <c r="C920" s="2" t="s">
        <v>1407</v>
      </c>
      <c r="D920" s="2" t="s">
        <v>1411</v>
      </c>
    </row>
    <row r="921" spans="1:4" ht="22.5" customHeight="1" x14ac:dyDescent="0.25">
      <c r="A921" s="1">
        <v>921</v>
      </c>
      <c r="B921" s="2" t="s">
        <v>366</v>
      </c>
      <c r="C921" s="2" t="s">
        <v>1407</v>
      </c>
      <c r="D921" s="2" t="s">
        <v>1412</v>
      </c>
    </row>
    <row r="922" spans="1:4" ht="22.5" customHeight="1" x14ac:dyDescent="0.25">
      <c r="A922" s="1">
        <v>922</v>
      </c>
      <c r="B922" s="2" t="s">
        <v>366</v>
      </c>
      <c r="C922" s="2" t="s">
        <v>1407</v>
      </c>
      <c r="D922" s="2" t="s">
        <v>1413</v>
      </c>
    </row>
    <row r="923" spans="1:4" ht="22.5" customHeight="1" x14ac:dyDescent="0.25">
      <c r="A923" s="1">
        <v>923</v>
      </c>
      <c r="B923" s="2" t="s">
        <v>366</v>
      </c>
      <c r="C923" s="2" t="s">
        <v>1407</v>
      </c>
      <c r="D923" s="2" t="s">
        <v>1414</v>
      </c>
    </row>
    <row r="924" spans="1:4" ht="22.5" customHeight="1" x14ac:dyDescent="0.25">
      <c r="A924" s="1">
        <v>924</v>
      </c>
      <c r="B924" s="2" t="s">
        <v>366</v>
      </c>
      <c r="C924" s="2" t="s">
        <v>1407</v>
      </c>
      <c r="D924" s="2" t="s">
        <v>1415</v>
      </c>
    </row>
    <row r="925" spans="1:4" ht="22.5" customHeight="1" x14ac:dyDescent="0.25">
      <c r="A925" s="1">
        <v>925</v>
      </c>
      <c r="B925" s="2" t="s">
        <v>366</v>
      </c>
      <c r="C925" s="2" t="s">
        <v>1407</v>
      </c>
      <c r="D925" s="2" t="s">
        <v>1416</v>
      </c>
    </row>
    <row r="926" spans="1:4" ht="22.5" customHeight="1" x14ac:dyDescent="0.25">
      <c r="A926" s="1">
        <v>926</v>
      </c>
      <c r="B926" s="2" t="s">
        <v>366</v>
      </c>
      <c r="C926" s="2" t="s">
        <v>1407</v>
      </c>
      <c r="D926" s="2" t="s">
        <v>1417</v>
      </c>
    </row>
    <row r="927" spans="1:4" ht="22.5" customHeight="1" x14ac:dyDescent="0.25">
      <c r="A927" s="1">
        <v>927</v>
      </c>
      <c r="B927" s="2" t="s">
        <v>366</v>
      </c>
      <c r="C927" s="2" t="s">
        <v>1407</v>
      </c>
      <c r="D927" s="2" t="s">
        <v>1418</v>
      </c>
    </row>
    <row r="928" spans="1:4" ht="22.5" customHeight="1" x14ac:dyDescent="0.25">
      <c r="A928" s="1">
        <v>928</v>
      </c>
      <c r="B928" s="2" t="s">
        <v>366</v>
      </c>
      <c r="C928" s="2" t="s">
        <v>1407</v>
      </c>
      <c r="D928" s="2" t="s">
        <v>1419</v>
      </c>
    </row>
    <row r="929" spans="1:4" ht="22.5" customHeight="1" x14ac:dyDescent="0.25">
      <c r="A929" s="1">
        <v>929</v>
      </c>
      <c r="B929" s="2" t="s">
        <v>366</v>
      </c>
      <c r="C929" s="2" t="s">
        <v>1407</v>
      </c>
      <c r="D929" s="2" t="s">
        <v>1420</v>
      </c>
    </row>
    <row r="930" spans="1:4" ht="22.5" customHeight="1" x14ac:dyDescent="0.25">
      <c r="A930" s="1">
        <v>930</v>
      </c>
      <c r="B930" s="2" t="s">
        <v>366</v>
      </c>
      <c r="C930" s="2" t="s">
        <v>1421</v>
      </c>
      <c r="D930" s="2" t="s">
        <v>1422</v>
      </c>
    </row>
    <row r="931" spans="1:4" ht="22.5" customHeight="1" x14ac:dyDescent="0.25">
      <c r="A931" s="1">
        <v>931</v>
      </c>
      <c r="B931" s="2" t="s">
        <v>366</v>
      </c>
      <c r="C931" s="2" t="s">
        <v>1421</v>
      </c>
      <c r="D931" s="2" t="s">
        <v>1423</v>
      </c>
    </row>
    <row r="932" spans="1:4" ht="22.5" customHeight="1" x14ac:dyDescent="0.25">
      <c r="A932" s="1">
        <v>932</v>
      </c>
      <c r="B932" s="2" t="s">
        <v>366</v>
      </c>
      <c r="C932" s="2" t="s">
        <v>1421</v>
      </c>
      <c r="D932" s="2" t="s">
        <v>1424</v>
      </c>
    </row>
    <row r="933" spans="1:4" ht="22.5" customHeight="1" x14ac:dyDescent="0.25">
      <c r="A933" s="1">
        <v>933</v>
      </c>
      <c r="B933" s="2" t="s">
        <v>366</v>
      </c>
      <c r="C933" s="2" t="s">
        <v>1421</v>
      </c>
      <c r="D933" s="2" t="s">
        <v>1425</v>
      </c>
    </row>
    <row r="934" spans="1:4" ht="22.5" customHeight="1" x14ac:dyDescent="0.25">
      <c r="A934" s="1">
        <v>934</v>
      </c>
      <c r="B934" s="2" t="s">
        <v>366</v>
      </c>
      <c r="C934" s="2" t="s">
        <v>1421</v>
      </c>
      <c r="D934" s="2" t="s">
        <v>1426</v>
      </c>
    </row>
    <row r="935" spans="1:4" ht="22.5" customHeight="1" x14ac:dyDescent="0.25">
      <c r="A935" s="1">
        <v>935</v>
      </c>
      <c r="B935" s="2" t="s">
        <v>366</v>
      </c>
      <c r="C935" s="2" t="s">
        <v>1421</v>
      </c>
      <c r="D935" s="2" t="s">
        <v>1427</v>
      </c>
    </row>
    <row r="936" spans="1:4" ht="22.5" customHeight="1" x14ac:dyDescent="0.25">
      <c r="A936" s="1">
        <v>936</v>
      </c>
      <c r="B936" s="2" t="s">
        <v>366</v>
      </c>
      <c r="C936" s="2" t="s">
        <v>1421</v>
      </c>
      <c r="D936" s="2" t="s">
        <v>1428</v>
      </c>
    </row>
    <row r="937" spans="1:4" ht="22.5" customHeight="1" x14ac:dyDescent="0.25">
      <c r="A937" s="1">
        <v>937</v>
      </c>
      <c r="B937" s="2" t="s">
        <v>366</v>
      </c>
      <c r="C937" s="2" t="s">
        <v>1421</v>
      </c>
      <c r="D937" s="2" t="s">
        <v>1429</v>
      </c>
    </row>
    <row r="938" spans="1:4" ht="22.5" customHeight="1" x14ac:dyDescent="0.25">
      <c r="A938" s="1">
        <v>938</v>
      </c>
      <c r="B938" s="2" t="s">
        <v>366</v>
      </c>
      <c r="C938" s="2" t="s">
        <v>1421</v>
      </c>
      <c r="D938" s="2" t="s">
        <v>1430</v>
      </c>
    </row>
    <row r="939" spans="1:4" ht="22.5" customHeight="1" x14ac:dyDescent="0.25">
      <c r="A939" s="1">
        <v>939</v>
      </c>
      <c r="B939" s="2" t="s">
        <v>366</v>
      </c>
      <c r="C939" s="2" t="s">
        <v>1421</v>
      </c>
      <c r="D939" s="2" t="s">
        <v>1431</v>
      </c>
    </row>
    <row r="940" spans="1:4" ht="22.5" customHeight="1" x14ac:dyDescent="0.25">
      <c r="A940" s="1">
        <v>940</v>
      </c>
      <c r="B940" s="2" t="s">
        <v>366</v>
      </c>
      <c r="C940" s="2" t="s">
        <v>1421</v>
      </c>
      <c r="D940" s="2" t="s">
        <v>1432</v>
      </c>
    </row>
    <row r="941" spans="1:4" ht="22.5" customHeight="1" x14ac:dyDescent="0.25">
      <c r="A941" s="1">
        <v>941</v>
      </c>
      <c r="B941" s="2" t="s">
        <v>366</v>
      </c>
      <c r="C941" s="2" t="s">
        <v>1421</v>
      </c>
      <c r="D941" s="2" t="s">
        <v>1433</v>
      </c>
    </row>
    <row r="942" spans="1:4" ht="22.5" customHeight="1" x14ac:dyDescent="0.25">
      <c r="A942" s="1">
        <v>942</v>
      </c>
      <c r="B942" s="2" t="s">
        <v>366</v>
      </c>
      <c r="C942" s="2" t="s">
        <v>1421</v>
      </c>
      <c r="D942" s="2" t="s">
        <v>1434</v>
      </c>
    </row>
    <row r="943" spans="1:4" ht="22.5" customHeight="1" x14ac:dyDescent="0.25">
      <c r="A943" s="1">
        <v>943</v>
      </c>
      <c r="B943" s="2" t="s">
        <v>366</v>
      </c>
      <c r="C943" s="2" t="s">
        <v>1421</v>
      </c>
      <c r="D943" s="2" t="s">
        <v>1435</v>
      </c>
    </row>
    <row r="944" spans="1:4" ht="22.5" customHeight="1" x14ac:dyDescent="0.25">
      <c r="A944" s="1">
        <v>944</v>
      </c>
      <c r="B944" s="2" t="s">
        <v>366</v>
      </c>
      <c r="C944" s="2" t="s">
        <v>1436</v>
      </c>
      <c r="D944" s="2" t="s">
        <v>1437</v>
      </c>
    </row>
    <row r="945" spans="1:4" ht="22.5" customHeight="1" x14ac:dyDescent="0.25">
      <c r="A945" s="1">
        <v>945</v>
      </c>
      <c r="B945" s="2" t="s">
        <v>366</v>
      </c>
      <c r="C945" s="2" t="s">
        <v>1436</v>
      </c>
      <c r="D945" s="2" t="s">
        <v>1438</v>
      </c>
    </row>
    <row r="946" spans="1:4" ht="22.5" customHeight="1" x14ac:dyDescent="0.25">
      <c r="A946" s="1">
        <v>946</v>
      </c>
      <c r="B946" s="2" t="s">
        <v>366</v>
      </c>
      <c r="C946" s="2" t="s">
        <v>1436</v>
      </c>
      <c r="D946" s="2" t="s">
        <v>1439</v>
      </c>
    </row>
    <row r="947" spans="1:4" ht="22.5" customHeight="1" x14ac:dyDescent="0.25">
      <c r="A947" s="1">
        <v>947</v>
      </c>
      <c r="B947" s="2" t="s">
        <v>366</v>
      </c>
      <c r="C947" s="2" t="s">
        <v>1436</v>
      </c>
      <c r="D947" s="2" t="s">
        <v>1440</v>
      </c>
    </row>
    <row r="948" spans="1:4" ht="22.5" customHeight="1" x14ac:dyDescent="0.25">
      <c r="A948" s="1">
        <v>948</v>
      </c>
      <c r="B948" s="2" t="s">
        <v>366</v>
      </c>
      <c r="C948" s="2" t="s">
        <v>1436</v>
      </c>
      <c r="D948" s="2" t="s">
        <v>1441</v>
      </c>
    </row>
    <row r="949" spans="1:4" ht="22.5" customHeight="1" x14ac:dyDescent="0.25">
      <c r="A949" s="1">
        <v>949</v>
      </c>
      <c r="B949" s="2" t="s">
        <v>366</v>
      </c>
      <c r="C949" s="2" t="s">
        <v>1436</v>
      </c>
      <c r="D949" s="2" t="s">
        <v>1442</v>
      </c>
    </row>
    <row r="950" spans="1:4" ht="22.5" customHeight="1" x14ac:dyDescent="0.25">
      <c r="A950" s="1">
        <v>950</v>
      </c>
      <c r="B950" s="2" t="s">
        <v>366</v>
      </c>
      <c r="C950" s="2" t="s">
        <v>1436</v>
      </c>
      <c r="D950" s="2" t="s">
        <v>1443</v>
      </c>
    </row>
    <row r="951" spans="1:4" ht="22.5" customHeight="1" x14ac:dyDescent="0.25">
      <c r="A951" s="1">
        <v>951</v>
      </c>
      <c r="B951" s="2" t="s">
        <v>366</v>
      </c>
      <c r="C951" s="2" t="s">
        <v>1436</v>
      </c>
      <c r="D951" s="2" t="s">
        <v>1444</v>
      </c>
    </row>
    <row r="952" spans="1:4" ht="22.5" customHeight="1" x14ac:dyDescent="0.25">
      <c r="A952" s="1">
        <v>952</v>
      </c>
      <c r="B952" s="2" t="s">
        <v>366</v>
      </c>
      <c r="C952" s="2" t="s">
        <v>1436</v>
      </c>
      <c r="D952" s="2" t="s">
        <v>1445</v>
      </c>
    </row>
    <row r="953" spans="1:4" ht="22.5" customHeight="1" x14ac:dyDescent="0.25">
      <c r="A953" s="1">
        <v>953</v>
      </c>
      <c r="B953" s="2" t="s">
        <v>366</v>
      </c>
      <c r="C953" s="2" t="s">
        <v>1436</v>
      </c>
      <c r="D953" s="2" t="s">
        <v>1446</v>
      </c>
    </row>
    <row r="954" spans="1:4" ht="22.5" customHeight="1" x14ac:dyDescent="0.25">
      <c r="A954" s="1">
        <v>954</v>
      </c>
      <c r="B954" s="2" t="s">
        <v>366</v>
      </c>
      <c r="C954" s="2" t="s">
        <v>1436</v>
      </c>
      <c r="D954" s="2" t="s">
        <v>1447</v>
      </c>
    </row>
    <row r="955" spans="1:4" ht="22.5" customHeight="1" x14ac:dyDescent="0.25">
      <c r="A955" s="1">
        <v>955</v>
      </c>
      <c r="B955" s="2" t="s">
        <v>366</v>
      </c>
      <c r="C955" s="2" t="s">
        <v>1436</v>
      </c>
      <c r="D955" s="2" t="s">
        <v>1448</v>
      </c>
    </row>
    <row r="956" spans="1:4" ht="22.5" customHeight="1" x14ac:dyDescent="0.25">
      <c r="A956" s="1">
        <v>956</v>
      </c>
      <c r="B956" s="2" t="s">
        <v>366</v>
      </c>
      <c r="C956" s="2" t="s">
        <v>1436</v>
      </c>
      <c r="D956" s="2" t="s">
        <v>1449</v>
      </c>
    </row>
    <row r="957" spans="1:4" ht="22.5" customHeight="1" x14ac:dyDescent="0.25">
      <c r="A957" s="1">
        <v>957</v>
      </c>
      <c r="B957" s="2" t="s">
        <v>366</v>
      </c>
      <c r="C957" s="2" t="s">
        <v>1436</v>
      </c>
      <c r="D957" s="2" t="s">
        <v>1450</v>
      </c>
    </row>
    <row r="958" spans="1:4" ht="22.5" customHeight="1" x14ac:dyDescent="0.25">
      <c r="A958" s="1">
        <v>958</v>
      </c>
      <c r="B958" s="2" t="s">
        <v>366</v>
      </c>
      <c r="C958" s="2" t="s">
        <v>1436</v>
      </c>
      <c r="D958" s="2" t="s">
        <v>1451</v>
      </c>
    </row>
    <row r="959" spans="1:4" ht="22.5" customHeight="1" x14ac:dyDescent="0.25">
      <c r="A959" s="1">
        <v>959</v>
      </c>
      <c r="B959" s="2" t="s">
        <v>366</v>
      </c>
      <c r="C959" s="2" t="s">
        <v>1436</v>
      </c>
      <c r="D959" s="2" t="s">
        <v>1452</v>
      </c>
    </row>
    <row r="960" spans="1:4" ht="22.5" customHeight="1" x14ac:dyDescent="0.25">
      <c r="A960" s="1">
        <v>960</v>
      </c>
      <c r="B960" s="2" t="s">
        <v>366</v>
      </c>
      <c r="C960" s="2" t="s">
        <v>1436</v>
      </c>
      <c r="D960" s="2" t="s">
        <v>1453</v>
      </c>
    </row>
    <row r="961" spans="1:4" ht="22.5" customHeight="1" x14ac:dyDescent="0.25">
      <c r="A961" s="1">
        <v>961</v>
      </c>
      <c r="B961" s="2" t="s">
        <v>366</v>
      </c>
      <c r="C961" s="2" t="s">
        <v>1436</v>
      </c>
      <c r="D961" s="2" t="s">
        <v>1454</v>
      </c>
    </row>
    <row r="962" spans="1:4" ht="22.5" customHeight="1" x14ac:dyDescent="0.25">
      <c r="A962" s="1">
        <v>962</v>
      </c>
      <c r="B962" s="2" t="s">
        <v>366</v>
      </c>
      <c r="C962" s="2" t="s">
        <v>1455</v>
      </c>
      <c r="D962" s="2" t="s">
        <v>1456</v>
      </c>
    </row>
    <row r="963" spans="1:4" ht="22.5" customHeight="1" x14ac:dyDescent="0.25">
      <c r="A963" s="1">
        <v>963</v>
      </c>
      <c r="B963" s="2" t="s">
        <v>366</v>
      </c>
      <c r="C963" s="2" t="s">
        <v>1455</v>
      </c>
      <c r="D963" s="2" t="s">
        <v>1457</v>
      </c>
    </row>
    <row r="964" spans="1:4" ht="22.5" customHeight="1" x14ac:dyDescent="0.25">
      <c r="A964" s="1">
        <v>964</v>
      </c>
      <c r="B964" s="2" t="s">
        <v>366</v>
      </c>
      <c r="C964" s="2" t="s">
        <v>1455</v>
      </c>
      <c r="D964" s="2" t="s">
        <v>1458</v>
      </c>
    </row>
    <row r="965" spans="1:4" ht="22.5" customHeight="1" x14ac:dyDescent="0.25">
      <c r="A965" s="1">
        <v>965</v>
      </c>
      <c r="B965" s="2" t="s">
        <v>366</v>
      </c>
      <c r="C965" s="2" t="s">
        <v>1455</v>
      </c>
      <c r="D965" s="2" t="s">
        <v>1459</v>
      </c>
    </row>
    <row r="966" spans="1:4" ht="22.5" customHeight="1" x14ac:dyDescent="0.25">
      <c r="A966" s="1">
        <v>966</v>
      </c>
      <c r="B966" s="2" t="s">
        <v>366</v>
      </c>
      <c r="C966" s="2" t="s">
        <v>1455</v>
      </c>
      <c r="D966" s="2" t="s">
        <v>1460</v>
      </c>
    </row>
    <row r="967" spans="1:4" ht="22.5" customHeight="1" x14ac:dyDescent="0.25">
      <c r="A967" s="1">
        <v>967</v>
      </c>
      <c r="B967" s="2" t="s">
        <v>366</v>
      </c>
      <c r="C967" s="2" t="s">
        <v>1455</v>
      </c>
      <c r="D967" s="2" t="s">
        <v>1461</v>
      </c>
    </row>
    <row r="968" spans="1:4" ht="22.5" customHeight="1" x14ac:dyDescent="0.25">
      <c r="A968" s="1">
        <v>968</v>
      </c>
      <c r="B968" s="2" t="s">
        <v>366</v>
      </c>
      <c r="C968" s="2" t="s">
        <v>1455</v>
      </c>
      <c r="D968" s="2" t="s">
        <v>1462</v>
      </c>
    </row>
    <row r="969" spans="1:4" ht="22.5" customHeight="1" x14ac:dyDescent="0.25">
      <c r="A969" s="1">
        <v>969</v>
      </c>
      <c r="B969" s="2" t="s">
        <v>366</v>
      </c>
      <c r="C969" s="2" t="s">
        <v>1463</v>
      </c>
      <c r="D969" s="2" t="s">
        <v>1464</v>
      </c>
    </row>
    <row r="970" spans="1:4" ht="22.5" customHeight="1" x14ac:dyDescent="0.25">
      <c r="A970" s="1">
        <v>970</v>
      </c>
      <c r="B970" s="2" t="s">
        <v>366</v>
      </c>
      <c r="C970" s="2" t="s">
        <v>1463</v>
      </c>
      <c r="D970" s="2" t="s">
        <v>1465</v>
      </c>
    </row>
    <row r="971" spans="1:4" ht="22.5" customHeight="1" x14ac:dyDescent="0.25">
      <c r="A971" s="1">
        <v>971</v>
      </c>
      <c r="B971" s="2" t="s">
        <v>366</v>
      </c>
      <c r="C971" s="2" t="s">
        <v>1463</v>
      </c>
      <c r="D971" s="2" t="s">
        <v>1466</v>
      </c>
    </row>
    <row r="972" spans="1:4" ht="22.5" customHeight="1" x14ac:dyDescent="0.25">
      <c r="A972" s="1">
        <v>972</v>
      </c>
      <c r="B972" s="2" t="s">
        <v>366</v>
      </c>
      <c r="C972" s="2" t="s">
        <v>1463</v>
      </c>
      <c r="D972" s="2" t="s">
        <v>1467</v>
      </c>
    </row>
    <row r="973" spans="1:4" ht="22.5" customHeight="1" x14ac:dyDescent="0.25">
      <c r="A973" s="1">
        <v>973</v>
      </c>
      <c r="B973" s="2" t="s">
        <v>366</v>
      </c>
      <c r="C973" s="2" t="s">
        <v>1463</v>
      </c>
      <c r="D973" s="2" t="s">
        <v>1270</v>
      </c>
    </row>
    <row r="974" spans="1:4" ht="22.5" customHeight="1" x14ac:dyDescent="0.25">
      <c r="A974" s="1">
        <v>974</v>
      </c>
      <c r="B974" s="2" t="s">
        <v>366</v>
      </c>
      <c r="C974" s="2" t="s">
        <v>1463</v>
      </c>
      <c r="D974" s="2" t="s">
        <v>1468</v>
      </c>
    </row>
    <row r="975" spans="1:4" ht="22.5" customHeight="1" x14ac:dyDescent="0.25">
      <c r="A975" s="1">
        <v>975</v>
      </c>
      <c r="B975" s="2" t="s">
        <v>366</v>
      </c>
      <c r="C975" s="2" t="s">
        <v>1463</v>
      </c>
      <c r="D975" s="2" t="s">
        <v>1469</v>
      </c>
    </row>
    <row r="976" spans="1:4" ht="22.5" customHeight="1" x14ac:dyDescent="0.25">
      <c r="A976" s="1">
        <v>976</v>
      </c>
      <c r="B976" s="2" t="s">
        <v>366</v>
      </c>
      <c r="C976" s="2" t="s">
        <v>1463</v>
      </c>
      <c r="D976" s="2" t="s">
        <v>1470</v>
      </c>
    </row>
    <row r="977" spans="1:4" ht="22.5" customHeight="1" x14ac:dyDescent="0.25">
      <c r="A977" s="1">
        <v>977</v>
      </c>
      <c r="B977" s="2" t="s">
        <v>366</v>
      </c>
      <c r="C977" s="2" t="s">
        <v>1463</v>
      </c>
      <c r="D977" s="2" t="s">
        <v>1471</v>
      </c>
    </row>
    <row r="978" spans="1:4" ht="22.5" customHeight="1" x14ac:dyDescent="0.25">
      <c r="A978" s="1">
        <v>978</v>
      </c>
      <c r="B978" s="2" t="s">
        <v>366</v>
      </c>
      <c r="C978" s="2" t="s">
        <v>1463</v>
      </c>
      <c r="D978" s="2" t="s">
        <v>1472</v>
      </c>
    </row>
    <row r="979" spans="1:4" ht="22.5" customHeight="1" x14ac:dyDescent="0.25">
      <c r="A979" s="1">
        <v>979</v>
      </c>
      <c r="B979" s="2" t="s">
        <v>366</v>
      </c>
      <c r="C979" s="2" t="s">
        <v>1463</v>
      </c>
      <c r="D979" s="2" t="s">
        <v>1473</v>
      </c>
    </row>
    <row r="980" spans="1:4" ht="22.5" customHeight="1" x14ac:dyDescent="0.25">
      <c r="A980" s="1">
        <v>980</v>
      </c>
      <c r="B980" s="2" t="s">
        <v>366</v>
      </c>
      <c r="C980" s="2" t="s">
        <v>1463</v>
      </c>
      <c r="D980" s="2" t="s">
        <v>1474</v>
      </c>
    </row>
    <row r="981" spans="1:4" ht="22.5" customHeight="1" x14ac:dyDescent="0.25">
      <c r="A981" s="1">
        <v>981</v>
      </c>
      <c r="B981" s="2" t="s">
        <v>366</v>
      </c>
      <c r="C981" s="2" t="s">
        <v>1463</v>
      </c>
      <c r="D981" s="2" t="s">
        <v>1475</v>
      </c>
    </row>
    <row r="982" spans="1:4" ht="22.5" customHeight="1" x14ac:dyDescent="0.25">
      <c r="A982" s="1">
        <v>982</v>
      </c>
      <c r="B982" s="2" t="s">
        <v>366</v>
      </c>
      <c r="C982" s="2" t="s">
        <v>1463</v>
      </c>
      <c r="D982" s="2" t="s">
        <v>1476</v>
      </c>
    </row>
    <row r="983" spans="1:4" ht="22.5" customHeight="1" x14ac:dyDescent="0.25">
      <c r="A983" s="1">
        <v>983</v>
      </c>
      <c r="B983" s="2" t="s">
        <v>366</v>
      </c>
      <c r="C983" s="2" t="s">
        <v>1477</v>
      </c>
      <c r="D983" s="2" t="s">
        <v>1478</v>
      </c>
    </row>
    <row r="984" spans="1:4" ht="22.5" customHeight="1" x14ac:dyDescent="0.25">
      <c r="A984" s="1">
        <v>984</v>
      </c>
      <c r="B984" s="2" t="s">
        <v>366</v>
      </c>
      <c r="C984" s="2" t="s">
        <v>1477</v>
      </c>
      <c r="D984" s="2" t="s">
        <v>1477</v>
      </c>
    </row>
    <row r="985" spans="1:4" ht="22.5" customHeight="1" x14ac:dyDescent="0.25">
      <c r="A985" s="1">
        <v>985</v>
      </c>
      <c r="B985" s="2" t="s">
        <v>366</v>
      </c>
      <c r="C985" s="2" t="s">
        <v>1477</v>
      </c>
      <c r="D985" s="2" t="s">
        <v>1479</v>
      </c>
    </row>
    <row r="986" spans="1:4" ht="22.5" customHeight="1" x14ac:dyDescent="0.25">
      <c r="A986" s="1">
        <v>986</v>
      </c>
      <c r="B986" s="2" t="s">
        <v>366</v>
      </c>
      <c r="C986" s="2" t="s">
        <v>1477</v>
      </c>
      <c r="D986" s="2" t="s">
        <v>1480</v>
      </c>
    </row>
    <row r="987" spans="1:4" ht="22.5" customHeight="1" x14ac:dyDescent="0.25">
      <c r="A987" s="1">
        <v>987</v>
      </c>
      <c r="B987" s="2" t="s">
        <v>366</v>
      </c>
      <c r="C987" s="2" t="s">
        <v>1481</v>
      </c>
      <c r="D987" s="2" t="s">
        <v>1482</v>
      </c>
    </row>
    <row r="988" spans="1:4" ht="22.5" customHeight="1" x14ac:dyDescent="0.25">
      <c r="A988" s="1">
        <v>988</v>
      </c>
      <c r="B988" s="2" t="s">
        <v>366</v>
      </c>
      <c r="C988" s="2" t="s">
        <v>1481</v>
      </c>
      <c r="D988" s="2" t="s">
        <v>1483</v>
      </c>
    </row>
    <row r="989" spans="1:4" ht="22.5" customHeight="1" x14ac:dyDescent="0.25">
      <c r="A989" s="1">
        <v>989</v>
      </c>
      <c r="B989" s="2" t="s">
        <v>366</v>
      </c>
      <c r="C989" s="2" t="s">
        <v>1481</v>
      </c>
      <c r="D989" s="2" t="s">
        <v>1484</v>
      </c>
    </row>
    <row r="990" spans="1:4" ht="22.5" customHeight="1" x14ac:dyDescent="0.25">
      <c r="A990" s="1">
        <v>990</v>
      </c>
      <c r="B990" s="2" t="s">
        <v>366</v>
      </c>
      <c r="C990" s="2" t="s">
        <v>1481</v>
      </c>
      <c r="D990" s="2" t="s">
        <v>1485</v>
      </c>
    </row>
    <row r="991" spans="1:4" ht="22.5" customHeight="1" x14ac:dyDescent="0.25">
      <c r="A991" s="1">
        <v>991</v>
      </c>
      <c r="B991" s="2" t="s">
        <v>366</v>
      </c>
      <c r="C991" s="2" t="s">
        <v>1486</v>
      </c>
      <c r="D991" s="2" t="s">
        <v>1486</v>
      </c>
    </row>
    <row r="992" spans="1:4" ht="22.5" customHeight="1" x14ac:dyDescent="0.25">
      <c r="A992" s="1">
        <v>992</v>
      </c>
      <c r="B992" s="2" t="s">
        <v>366</v>
      </c>
      <c r="C992" s="2" t="s">
        <v>1486</v>
      </c>
      <c r="D992" s="2" t="s">
        <v>1487</v>
      </c>
    </row>
    <row r="993" spans="1:4" ht="22.5" customHeight="1" x14ac:dyDescent="0.25">
      <c r="A993" s="1">
        <v>993</v>
      </c>
      <c r="B993" s="2" t="s">
        <v>366</v>
      </c>
      <c r="C993" s="2" t="s">
        <v>1486</v>
      </c>
      <c r="D993" s="2" t="s">
        <v>1488</v>
      </c>
    </row>
    <row r="994" spans="1:4" ht="22.5" customHeight="1" x14ac:dyDescent="0.25">
      <c r="A994" s="1">
        <v>994</v>
      </c>
      <c r="B994" s="2" t="s">
        <v>366</v>
      </c>
      <c r="C994" s="2" t="s">
        <v>1486</v>
      </c>
      <c r="D994" s="2" t="s">
        <v>1489</v>
      </c>
    </row>
    <row r="995" spans="1:4" ht="22.5" customHeight="1" x14ac:dyDescent="0.25">
      <c r="A995" s="1">
        <v>995</v>
      </c>
      <c r="B995" s="2" t="s">
        <v>366</v>
      </c>
      <c r="C995" s="2" t="s">
        <v>1490</v>
      </c>
      <c r="D995" s="2" t="s">
        <v>785</v>
      </c>
    </row>
    <row r="996" spans="1:4" ht="22.5" customHeight="1" x14ac:dyDescent="0.25">
      <c r="A996" s="1">
        <v>996</v>
      </c>
      <c r="B996" s="2" t="s">
        <v>366</v>
      </c>
      <c r="C996" s="2" t="s">
        <v>1490</v>
      </c>
      <c r="D996" s="2" t="s">
        <v>1491</v>
      </c>
    </row>
    <row r="997" spans="1:4" ht="22.5" customHeight="1" x14ac:dyDescent="0.25">
      <c r="A997" s="1">
        <v>997</v>
      </c>
      <c r="B997" s="2" t="s">
        <v>366</v>
      </c>
      <c r="C997" s="2" t="s">
        <v>1490</v>
      </c>
      <c r="D997" s="2" t="s">
        <v>1492</v>
      </c>
    </row>
    <row r="998" spans="1:4" ht="22.5" customHeight="1" x14ac:dyDescent="0.25">
      <c r="A998" s="1">
        <v>998</v>
      </c>
      <c r="B998" s="2" t="s">
        <v>366</v>
      </c>
      <c r="C998" s="2" t="s">
        <v>1490</v>
      </c>
      <c r="D998" s="2" t="s">
        <v>1493</v>
      </c>
    </row>
    <row r="999" spans="1:4" ht="22.5" customHeight="1" x14ac:dyDescent="0.25">
      <c r="A999" s="1">
        <v>999</v>
      </c>
      <c r="B999" s="2" t="s">
        <v>366</v>
      </c>
      <c r="C999" s="2" t="s">
        <v>1494</v>
      </c>
      <c r="D999" s="2" t="s">
        <v>1495</v>
      </c>
    </row>
    <row r="1000" spans="1:4" ht="22.5" customHeight="1" x14ac:dyDescent="0.25">
      <c r="A1000" s="1">
        <v>1000</v>
      </c>
      <c r="B1000" s="2" t="s">
        <v>366</v>
      </c>
      <c r="C1000" s="2" t="s">
        <v>1494</v>
      </c>
      <c r="D1000" s="2" t="s">
        <v>1496</v>
      </c>
    </row>
    <row r="1001" spans="1:4" ht="22.5" customHeight="1" x14ac:dyDescent="0.25">
      <c r="A1001" s="1">
        <v>1001</v>
      </c>
      <c r="B1001" s="2" t="s">
        <v>366</v>
      </c>
      <c r="C1001" s="2" t="s">
        <v>1494</v>
      </c>
      <c r="D1001" s="2" t="s">
        <v>1497</v>
      </c>
    </row>
    <row r="1002" spans="1:4" ht="22.5" customHeight="1" x14ac:dyDescent="0.25">
      <c r="A1002" s="1">
        <v>1002</v>
      </c>
      <c r="B1002" s="2" t="s">
        <v>366</v>
      </c>
      <c r="C1002" s="2" t="s">
        <v>1494</v>
      </c>
      <c r="D1002" s="2" t="s">
        <v>1498</v>
      </c>
    </row>
    <row r="1003" spans="1:4" ht="22.5" customHeight="1" x14ac:dyDescent="0.25">
      <c r="A1003" s="1">
        <v>1003</v>
      </c>
      <c r="B1003" s="2" t="s">
        <v>366</v>
      </c>
      <c r="C1003" s="2" t="s">
        <v>1494</v>
      </c>
      <c r="D1003" s="2" t="s">
        <v>750</v>
      </c>
    </row>
    <row r="1004" spans="1:4" ht="22.5" customHeight="1" x14ac:dyDescent="0.25">
      <c r="A1004" s="1">
        <v>1004</v>
      </c>
      <c r="B1004" s="2" t="s">
        <v>366</v>
      </c>
      <c r="C1004" s="2" t="s">
        <v>1494</v>
      </c>
      <c r="D1004" s="2" t="s">
        <v>1499</v>
      </c>
    </row>
    <row r="1005" spans="1:4" ht="22.5" customHeight="1" x14ac:dyDescent="0.25">
      <c r="A1005" s="1">
        <v>1005</v>
      </c>
      <c r="B1005" s="2" t="s">
        <v>366</v>
      </c>
      <c r="C1005" s="2" t="s">
        <v>1494</v>
      </c>
      <c r="D1005" s="2" t="s">
        <v>1500</v>
      </c>
    </row>
    <row r="1006" spans="1:4" ht="22.5" customHeight="1" x14ac:dyDescent="0.25">
      <c r="A1006" s="1">
        <v>1006</v>
      </c>
      <c r="B1006" s="2" t="s">
        <v>366</v>
      </c>
      <c r="C1006" s="2" t="s">
        <v>1494</v>
      </c>
      <c r="D1006" s="2" t="s">
        <v>1501</v>
      </c>
    </row>
    <row r="1007" spans="1:4" ht="22.5" customHeight="1" x14ac:dyDescent="0.25">
      <c r="A1007" s="1">
        <v>1007</v>
      </c>
      <c r="B1007" s="2" t="s">
        <v>366</v>
      </c>
      <c r="C1007" s="2" t="s">
        <v>1494</v>
      </c>
      <c r="D1007" s="2" t="s">
        <v>1502</v>
      </c>
    </row>
    <row r="1008" spans="1:4" ht="22.5" customHeight="1" x14ac:dyDescent="0.25">
      <c r="A1008" s="1">
        <v>1008</v>
      </c>
      <c r="B1008" s="2" t="s">
        <v>366</v>
      </c>
      <c r="C1008" s="2" t="s">
        <v>1494</v>
      </c>
      <c r="D1008" s="2" t="s">
        <v>1503</v>
      </c>
    </row>
    <row r="1009" spans="1:4" ht="22.5" customHeight="1" x14ac:dyDescent="0.25">
      <c r="A1009" s="1">
        <v>1009</v>
      </c>
      <c r="B1009" s="2" t="s">
        <v>366</v>
      </c>
      <c r="C1009" s="2" t="s">
        <v>1494</v>
      </c>
      <c r="D1009" s="2" t="s">
        <v>1504</v>
      </c>
    </row>
    <row r="1010" spans="1:4" ht="22.5" customHeight="1" x14ac:dyDescent="0.25">
      <c r="A1010" s="1">
        <v>1010</v>
      </c>
      <c r="B1010" s="2" t="s">
        <v>366</v>
      </c>
      <c r="C1010" s="2" t="s">
        <v>1505</v>
      </c>
      <c r="D1010" s="2" t="s">
        <v>1506</v>
      </c>
    </row>
    <row r="1011" spans="1:4" ht="22.5" customHeight="1" x14ac:dyDescent="0.25">
      <c r="A1011" s="1">
        <v>1011</v>
      </c>
      <c r="B1011" s="2" t="s">
        <v>366</v>
      </c>
      <c r="C1011" s="2" t="s">
        <v>1505</v>
      </c>
      <c r="D1011" s="2" t="s">
        <v>1507</v>
      </c>
    </row>
    <row r="1012" spans="1:4" ht="22.5" customHeight="1" x14ac:dyDescent="0.25">
      <c r="A1012" s="1">
        <v>1012</v>
      </c>
      <c r="B1012" s="2" t="s">
        <v>366</v>
      </c>
      <c r="C1012" s="2" t="s">
        <v>1505</v>
      </c>
      <c r="D1012" s="2" t="s">
        <v>1508</v>
      </c>
    </row>
    <row r="1013" spans="1:4" ht="22.5" customHeight="1" x14ac:dyDescent="0.25">
      <c r="A1013" s="1">
        <v>1013</v>
      </c>
      <c r="B1013" s="2" t="s">
        <v>366</v>
      </c>
      <c r="C1013" s="2" t="s">
        <v>1505</v>
      </c>
      <c r="D1013" s="2" t="s">
        <v>1509</v>
      </c>
    </row>
    <row r="1014" spans="1:4" ht="22.5" customHeight="1" x14ac:dyDescent="0.25">
      <c r="A1014" s="1">
        <v>1014</v>
      </c>
      <c r="B1014" s="2" t="s">
        <v>366</v>
      </c>
      <c r="C1014" s="2" t="s">
        <v>1505</v>
      </c>
      <c r="D1014" s="2" t="s">
        <v>1510</v>
      </c>
    </row>
    <row r="1015" spans="1:4" ht="22.5" customHeight="1" x14ac:dyDescent="0.25">
      <c r="A1015" s="1">
        <v>1015</v>
      </c>
      <c r="B1015" s="2" t="s">
        <v>366</v>
      </c>
      <c r="C1015" s="2" t="s">
        <v>1505</v>
      </c>
      <c r="D1015" s="2" t="s">
        <v>537</v>
      </c>
    </row>
    <row r="1016" spans="1:4" ht="22.5" customHeight="1" x14ac:dyDescent="0.25">
      <c r="A1016" s="1">
        <v>1016</v>
      </c>
      <c r="B1016" s="2" t="s">
        <v>366</v>
      </c>
      <c r="C1016" s="2" t="s">
        <v>1505</v>
      </c>
      <c r="D1016" s="2" t="s">
        <v>1511</v>
      </c>
    </row>
    <row r="1017" spans="1:4" ht="22.5" customHeight="1" x14ac:dyDescent="0.25">
      <c r="A1017" s="1">
        <v>1017</v>
      </c>
      <c r="B1017" s="2" t="s">
        <v>366</v>
      </c>
      <c r="C1017" s="2" t="s">
        <v>1505</v>
      </c>
      <c r="D1017" s="2" t="s">
        <v>1512</v>
      </c>
    </row>
    <row r="1018" spans="1:4" ht="22.5" customHeight="1" x14ac:dyDescent="0.25">
      <c r="A1018" s="1">
        <v>1018</v>
      </c>
      <c r="B1018" s="2" t="s">
        <v>366</v>
      </c>
      <c r="C1018" s="2" t="s">
        <v>1505</v>
      </c>
      <c r="D1018" s="2" t="s">
        <v>1513</v>
      </c>
    </row>
    <row r="1019" spans="1:4" ht="22.5" customHeight="1" x14ac:dyDescent="0.25">
      <c r="A1019" s="1">
        <v>1019</v>
      </c>
      <c r="B1019" s="2" t="s">
        <v>366</v>
      </c>
      <c r="C1019" s="2" t="s">
        <v>1505</v>
      </c>
      <c r="D1019" s="2" t="s">
        <v>1514</v>
      </c>
    </row>
    <row r="1020" spans="1:4" ht="22.5" customHeight="1" x14ac:dyDescent="0.25">
      <c r="A1020" s="1">
        <v>1020</v>
      </c>
      <c r="B1020" s="2" t="s">
        <v>366</v>
      </c>
      <c r="C1020" s="2" t="s">
        <v>1505</v>
      </c>
      <c r="D1020" s="2" t="s">
        <v>1515</v>
      </c>
    </row>
    <row r="1021" spans="1:4" ht="22.5" customHeight="1" x14ac:dyDescent="0.25">
      <c r="A1021" s="1">
        <v>1021</v>
      </c>
      <c r="B1021" s="2" t="s">
        <v>366</v>
      </c>
      <c r="C1021" s="2" t="s">
        <v>1505</v>
      </c>
      <c r="D1021" s="2" t="s">
        <v>1516</v>
      </c>
    </row>
    <row r="1022" spans="1:4" ht="22.5" customHeight="1" x14ac:dyDescent="0.25">
      <c r="A1022" s="1">
        <v>1022</v>
      </c>
      <c r="B1022" s="2" t="s">
        <v>366</v>
      </c>
      <c r="C1022" s="2" t="s">
        <v>1505</v>
      </c>
      <c r="D1022" s="2" t="s">
        <v>1517</v>
      </c>
    </row>
    <row r="1023" spans="1:4" ht="22.5" customHeight="1" x14ac:dyDescent="0.25">
      <c r="A1023" s="1">
        <v>1023</v>
      </c>
      <c r="B1023" s="2" t="s">
        <v>366</v>
      </c>
      <c r="C1023" s="2" t="s">
        <v>1505</v>
      </c>
      <c r="D1023" s="2" t="s">
        <v>1518</v>
      </c>
    </row>
    <row r="1024" spans="1:4" ht="22.5" customHeight="1" x14ac:dyDescent="0.25">
      <c r="A1024" s="1">
        <v>1024</v>
      </c>
      <c r="B1024" s="2" t="s">
        <v>366</v>
      </c>
      <c r="C1024" s="2" t="s">
        <v>1505</v>
      </c>
      <c r="D1024" s="2" t="s">
        <v>1519</v>
      </c>
    </row>
    <row r="1025" spans="1:4" ht="22.5" customHeight="1" x14ac:dyDescent="0.25">
      <c r="A1025" s="1">
        <v>1025</v>
      </c>
      <c r="B1025" s="2" t="s">
        <v>366</v>
      </c>
      <c r="C1025" s="2" t="s">
        <v>1505</v>
      </c>
      <c r="D1025" s="2" t="s">
        <v>1520</v>
      </c>
    </row>
    <row r="1026" spans="1:4" ht="22.5" customHeight="1" x14ac:dyDescent="0.25">
      <c r="A1026" s="1">
        <v>1026</v>
      </c>
      <c r="B1026" s="2" t="s">
        <v>366</v>
      </c>
      <c r="C1026" s="2" t="s">
        <v>1521</v>
      </c>
      <c r="D1026" s="2" t="s">
        <v>1522</v>
      </c>
    </row>
    <row r="1027" spans="1:4" ht="22.5" customHeight="1" x14ac:dyDescent="0.25">
      <c r="A1027" s="1">
        <v>1027</v>
      </c>
      <c r="B1027" s="2" t="s">
        <v>366</v>
      </c>
      <c r="C1027" s="2" t="s">
        <v>1521</v>
      </c>
      <c r="D1027" s="2" t="s">
        <v>1523</v>
      </c>
    </row>
    <row r="1028" spans="1:4" ht="22.5" customHeight="1" x14ac:dyDescent="0.25">
      <c r="A1028" s="1">
        <v>1028</v>
      </c>
      <c r="B1028" s="2" t="s">
        <v>366</v>
      </c>
      <c r="C1028" s="2" t="s">
        <v>1521</v>
      </c>
      <c r="D1028" s="2" t="s">
        <v>1524</v>
      </c>
    </row>
    <row r="1029" spans="1:4" ht="22.5" customHeight="1" x14ac:dyDescent="0.25">
      <c r="A1029" s="1">
        <v>1029</v>
      </c>
      <c r="B1029" s="2" t="s">
        <v>366</v>
      </c>
      <c r="C1029" s="2" t="s">
        <v>1521</v>
      </c>
      <c r="D1029" s="2" t="s">
        <v>1525</v>
      </c>
    </row>
    <row r="1030" spans="1:4" ht="22.5" customHeight="1" x14ac:dyDescent="0.25">
      <c r="A1030" s="1">
        <v>1030</v>
      </c>
      <c r="B1030" s="2" t="s">
        <v>366</v>
      </c>
      <c r="C1030" s="2" t="s">
        <v>1521</v>
      </c>
      <c r="D1030" s="2" t="s">
        <v>1526</v>
      </c>
    </row>
    <row r="1031" spans="1:4" ht="22.5" customHeight="1" x14ac:dyDescent="0.25">
      <c r="A1031" s="1">
        <v>1031</v>
      </c>
      <c r="B1031" s="2" t="s">
        <v>366</v>
      </c>
      <c r="C1031" s="2" t="s">
        <v>1521</v>
      </c>
      <c r="D1031" s="2" t="s">
        <v>1527</v>
      </c>
    </row>
    <row r="1032" spans="1:4" ht="22.5" customHeight="1" x14ac:dyDescent="0.25">
      <c r="A1032" s="1">
        <v>1032</v>
      </c>
      <c r="B1032" s="2" t="s">
        <v>366</v>
      </c>
      <c r="C1032" s="2" t="s">
        <v>1521</v>
      </c>
      <c r="D1032" s="2" t="s">
        <v>1528</v>
      </c>
    </row>
    <row r="1033" spans="1:4" ht="22.5" customHeight="1" x14ac:dyDescent="0.25">
      <c r="A1033" s="1">
        <v>1033</v>
      </c>
      <c r="B1033" s="2" t="s">
        <v>366</v>
      </c>
      <c r="C1033" s="2" t="s">
        <v>1521</v>
      </c>
      <c r="D1033" s="2" t="s">
        <v>1529</v>
      </c>
    </row>
    <row r="1034" spans="1:4" ht="22.5" customHeight="1" x14ac:dyDescent="0.25">
      <c r="A1034" s="1">
        <v>1034</v>
      </c>
      <c r="B1034" s="2" t="s">
        <v>366</v>
      </c>
      <c r="C1034" s="2" t="s">
        <v>1530</v>
      </c>
      <c r="D1034" s="2" t="s">
        <v>1531</v>
      </c>
    </row>
    <row r="1035" spans="1:4" ht="22.5" customHeight="1" x14ac:dyDescent="0.25">
      <c r="A1035" s="1">
        <v>1035</v>
      </c>
      <c r="B1035" s="2" t="s">
        <v>366</v>
      </c>
      <c r="C1035" s="2" t="s">
        <v>1530</v>
      </c>
      <c r="D1035" s="2" t="s">
        <v>1532</v>
      </c>
    </row>
    <row r="1036" spans="1:4" ht="22.5" customHeight="1" x14ac:dyDescent="0.25">
      <c r="A1036" s="1">
        <v>1036</v>
      </c>
      <c r="B1036" s="2" t="s">
        <v>366</v>
      </c>
      <c r="C1036" s="2" t="s">
        <v>1530</v>
      </c>
      <c r="D1036" s="2" t="s">
        <v>1533</v>
      </c>
    </row>
    <row r="1037" spans="1:4" ht="22.5" customHeight="1" x14ac:dyDescent="0.25">
      <c r="A1037" s="1">
        <v>1037</v>
      </c>
      <c r="B1037" s="2" t="s">
        <v>366</v>
      </c>
      <c r="C1037" s="2" t="s">
        <v>1530</v>
      </c>
      <c r="D1037" s="2" t="s">
        <v>1530</v>
      </c>
    </row>
    <row r="1038" spans="1:4" ht="22.5" customHeight="1" x14ac:dyDescent="0.25">
      <c r="A1038" s="1">
        <v>1038</v>
      </c>
      <c r="B1038" s="2" t="s">
        <v>366</v>
      </c>
      <c r="C1038" s="2" t="s">
        <v>1530</v>
      </c>
      <c r="D1038" s="2" t="s">
        <v>1534</v>
      </c>
    </row>
    <row r="1039" spans="1:4" ht="22.5" customHeight="1" x14ac:dyDescent="0.25">
      <c r="A1039" s="1">
        <v>1039</v>
      </c>
      <c r="B1039" s="2" t="s">
        <v>366</v>
      </c>
      <c r="C1039" s="2" t="s">
        <v>1530</v>
      </c>
      <c r="D1039" s="2" t="s">
        <v>1535</v>
      </c>
    </row>
    <row r="1040" spans="1:4" ht="22.5" customHeight="1" x14ac:dyDescent="0.25">
      <c r="A1040" s="1">
        <v>1040</v>
      </c>
      <c r="B1040" s="2" t="s">
        <v>366</v>
      </c>
      <c r="C1040" s="2" t="s">
        <v>1530</v>
      </c>
      <c r="D1040" s="2" t="s">
        <v>1536</v>
      </c>
    </row>
    <row r="1041" spans="1:4" ht="22.5" customHeight="1" x14ac:dyDescent="0.25">
      <c r="A1041" s="1">
        <v>1041</v>
      </c>
      <c r="B1041" s="2" t="s">
        <v>366</v>
      </c>
      <c r="C1041" s="2" t="s">
        <v>1530</v>
      </c>
      <c r="D1041" s="2" t="s">
        <v>1537</v>
      </c>
    </row>
    <row r="1042" spans="1:4" ht="22.5" customHeight="1" x14ac:dyDescent="0.25">
      <c r="A1042" s="1">
        <v>1042</v>
      </c>
      <c r="B1042" s="2" t="s">
        <v>366</v>
      </c>
      <c r="C1042" s="2" t="s">
        <v>1538</v>
      </c>
      <c r="D1042" s="2" t="s">
        <v>1539</v>
      </c>
    </row>
    <row r="1043" spans="1:4" ht="22.5" customHeight="1" x14ac:dyDescent="0.25">
      <c r="A1043" s="1">
        <v>1043</v>
      </c>
      <c r="B1043" s="2" t="s">
        <v>366</v>
      </c>
      <c r="C1043" s="2" t="s">
        <v>1538</v>
      </c>
      <c r="D1043" s="2" t="s">
        <v>1540</v>
      </c>
    </row>
    <row r="1044" spans="1:4" ht="22.5" customHeight="1" x14ac:dyDescent="0.25">
      <c r="A1044" s="1">
        <v>1044</v>
      </c>
      <c r="B1044" s="2" t="s">
        <v>366</v>
      </c>
      <c r="C1044" s="2" t="s">
        <v>1538</v>
      </c>
      <c r="D1044" s="2" t="s">
        <v>1541</v>
      </c>
    </row>
    <row r="1045" spans="1:4" ht="22.5" customHeight="1" x14ac:dyDescent="0.25">
      <c r="A1045" s="1">
        <v>1045</v>
      </c>
      <c r="B1045" s="2" t="s">
        <v>366</v>
      </c>
      <c r="C1045" s="2" t="s">
        <v>1538</v>
      </c>
      <c r="D1045" s="2" t="s">
        <v>1542</v>
      </c>
    </row>
    <row r="1046" spans="1:4" ht="22.5" customHeight="1" x14ac:dyDescent="0.25">
      <c r="A1046" s="1">
        <v>1046</v>
      </c>
      <c r="B1046" s="2" t="s">
        <v>366</v>
      </c>
      <c r="C1046" s="2" t="s">
        <v>1543</v>
      </c>
      <c r="D1046" s="2" t="s">
        <v>1544</v>
      </c>
    </row>
    <row r="1047" spans="1:4" ht="22.5" customHeight="1" x14ac:dyDescent="0.25">
      <c r="A1047" s="1">
        <v>1047</v>
      </c>
      <c r="B1047" s="2" t="s">
        <v>366</v>
      </c>
      <c r="C1047" s="2" t="s">
        <v>1543</v>
      </c>
      <c r="D1047" s="2" t="s">
        <v>1545</v>
      </c>
    </row>
    <row r="1048" spans="1:4" ht="22.5" customHeight="1" x14ac:dyDescent="0.25">
      <c r="A1048" s="1">
        <v>1048</v>
      </c>
      <c r="B1048" s="2" t="s">
        <v>366</v>
      </c>
      <c r="C1048" s="2" t="s">
        <v>1543</v>
      </c>
      <c r="D1048" s="2" t="s">
        <v>1546</v>
      </c>
    </row>
    <row r="1049" spans="1:4" ht="22.5" customHeight="1" x14ac:dyDescent="0.25">
      <c r="A1049" s="1">
        <v>1049</v>
      </c>
      <c r="B1049" s="2" t="s">
        <v>366</v>
      </c>
      <c r="C1049" s="2" t="s">
        <v>1543</v>
      </c>
      <c r="D1049" s="2" t="s">
        <v>1547</v>
      </c>
    </row>
    <row r="1050" spans="1:4" ht="22.5" customHeight="1" x14ac:dyDescent="0.25">
      <c r="A1050" s="1">
        <v>1050</v>
      </c>
      <c r="B1050" s="2" t="s">
        <v>366</v>
      </c>
      <c r="C1050" s="2" t="s">
        <v>1543</v>
      </c>
      <c r="D1050" s="2" t="s">
        <v>1543</v>
      </c>
    </row>
    <row r="1051" spans="1:4" ht="22.5" customHeight="1" x14ac:dyDescent="0.25">
      <c r="A1051" s="1">
        <v>1051</v>
      </c>
      <c r="B1051" s="2" t="s">
        <v>366</v>
      </c>
      <c r="C1051" s="2" t="s">
        <v>1543</v>
      </c>
      <c r="D1051" s="2" t="s">
        <v>1548</v>
      </c>
    </row>
    <row r="1052" spans="1:4" ht="22.5" customHeight="1" x14ac:dyDescent="0.25">
      <c r="A1052" s="1">
        <v>1052</v>
      </c>
      <c r="B1052" s="2" t="s">
        <v>366</v>
      </c>
      <c r="C1052" s="2" t="s">
        <v>1543</v>
      </c>
      <c r="D1052" s="2" t="s">
        <v>1549</v>
      </c>
    </row>
    <row r="1053" spans="1:4" ht="22.5" customHeight="1" x14ac:dyDescent="0.25">
      <c r="A1053" s="1">
        <v>1053</v>
      </c>
      <c r="B1053" s="2" t="s">
        <v>366</v>
      </c>
      <c r="C1053" s="2" t="s">
        <v>1543</v>
      </c>
      <c r="D1053" s="2" t="s">
        <v>1550</v>
      </c>
    </row>
    <row r="1054" spans="1:4" ht="22.5" customHeight="1" x14ac:dyDescent="0.25">
      <c r="A1054" s="1">
        <v>1054</v>
      </c>
      <c r="B1054" s="2" t="s">
        <v>366</v>
      </c>
      <c r="C1054" s="2" t="s">
        <v>1543</v>
      </c>
      <c r="D1054" s="2" t="s">
        <v>1551</v>
      </c>
    </row>
    <row r="1055" spans="1:4" ht="22.5" customHeight="1" x14ac:dyDescent="0.25">
      <c r="A1055" s="1">
        <v>1055</v>
      </c>
      <c r="B1055" s="2" t="s">
        <v>366</v>
      </c>
      <c r="C1055" s="2" t="s">
        <v>1543</v>
      </c>
      <c r="D1055" s="2" t="s">
        <v>1552</v>
      </c>
    </row>
    <row r="1056" spans="1:4" ht="22.5" customHeight="1" x14ac:dyDescent="0.25">
      <c r="A1056" s="1">
        <v>1056</v>
      </c>
      <c r="B1056" s="2" t="s">
        <v>366</v>
      </c>
      <c r="C1056" s="2" t="s">
        <v>1553</v>
      </c>
      <c r="D1056" s="2" t="s">
        <v>1554</v>
      </c>
    </row>
    <row r="1057" spans="1:4" ht="22.5" customHeight="1" x14ac:dyDescent="0.25">
      <c r="A1057" s="1">
        <v>1057</v>
      </c>
      <c r="B1057" s="2" t="s">
        <v>366</v>
      </c>
      <c r="C1057" s="2" t="s">
        <v>1553</v>
      </c>
      <c r="D1057" s="2" t="s">
        <v>1555</v>
      </c>
    </row>
    <row r="1058" spans="1:4" ht="22.5" customHeight="1" x14ac:dyDescent="0.25">
      <c r="A1058" s="1">
        <v>1058</v>
      </c>
      <c r="B1058" s="2" t="s">
        <v>366</v>
      </c>
      <c r="C1058" s="2" t="s">
        <v>1553</v>
      </c>
      <c r="D1058" s="2" t="s">
        <v>1556</v>
      </c>
    </row>
    <row r="1059" spans="1:4" ht="22.5" customHeight="1" x14ac:dyDescent="0.25">
      <c r="A1059" s="1">
        <v>1059</v>
      </c>
      <c r="B1059" s="2" t="s">
        <v>366</v>
      </c>
      <c r="C1059" s="2" t="s">
        <v>1553</v>
      </c>
      <c r="D1059" s="2" t="s">
        <v>1557</v>
      </c>
    </row>
    <row r="1060" spans="1:4" ht="22.5" customHeight="1" x14ac:dyDescent="0.25">
      <c r="A1060" s="1">
        <v>1060</v>
      </c>
      <c r="B1060" s="2" t="s">
        <v>366</v>
      </c>
      <c r="C1060" s="2" t="s">
        <v>1553</v>
      </c>
      <c r="D1060" s="2" t="s">
        <v>1558</v>
      </c>
    </row>
    <row r="1061" spans="1:4" ht="22.5" customHeight="1" x14ac:dyDescent="0.25">
      <c r="A1061" s="1">
        <v>1061</v>
      </c>
      <c r="B1061" s="2" t="s">
        <v>366</v>
      </c>
      <c r="C1061" s="2" t="s">
        <v>1553</v>
      </c>
      <c r="D1061" s="2" t="s">
        <v>1559</v>
      </c>
    </row>
    <row r="1062" spans="1:4" ht="22.5" customHeight="1" x14ac:dyDescent="0.25">
      <c r="A1062" s="1">
        <v>1062</v>
      </c>
      <c r="B1062" s="2" t="s">
        <v>366</v>
      </c>
      <c r="C1062" s="2" t="s">
        <v>1553</v>
      </c>
      <c r="D1062" s="2" t="s">
        <v>1553</v>
      </c>
    </row>
    <row r="1063" spans="1:4" ht="22.5" customHeight="1" x14ac:dyDescent="0.25">
      <c r="A1063" s="1">
        <v>1063</v>
      </c>
      <c r="B1063" s="2" t="s">
        <v>366</v>
      </c>
      <c r="C1063" s="2" t="s">
        <v>1553</v>
      </c>
      <c r="D1063" s="2" t="s">
        <v>1560</v>
      </c>
    </row>
    <row r="1064" spans="1:4" ht="22.5" customHeight="1" x14ac:dyDescent="0.25">
      <c r="A1064" s="1">
        <v>1064</v>
      </c>
      <c r="B1064" s="2" t="s">
        <v>366</v>
      </c>
      <c r="C1064" s="2" t="s">
        <v>1553</v>
      </c>
      <c r="D1064" s="2" t="s">
        <v>1561</v>
      </c>
    </row>
    <row r="1065" spans="1:4" ht="22.5" customHeight="1" x14ac:dyDescent="0.25">
      <c r="A1065" s="1">
        <v>1065</v>
      </c>
      <c r="B1065" s="2" t="s">
        <v>366</v>
      </c>
      <c r="C1065" s="2" t="s">
        <v>1553</v>
      </c>
      <c r="D1065" s="2" t="s">
        <v>1562</v>
      </c>
    </row>
    <row r="1066" spans="1:4" ht="22.5" customHeight="1" x14ac:dyDescent="0.25">
      <c r="A1066" s="1">
        <v>1066</v>
      </c>
      <c r="B1066" s="2" t="s">
        <v>366</v>
      </c>
      <c r="C1066" s="2" t="s">
        <v>1553</v>
      </c>
      <c r="D1066" s="2" t="s">
        <v>1563</v>
      </c>
    </row>
    <row r="1067" spans="1:4" ht="22.5" customHeight="1" x14ac:dyDescent="0.25">
      <c r="A1067" s="1">
        <v>1067</v>
      </c>
      <c r="B1067" s="2" t="s">
        <v>366</v>
      </c>
      <c r="C1067" s="2" t="s">
        <v>1564</v>
      </c>
      <c r="D1067" s="2" t="s">
        <v>534</v>
      </c>
    </row>
    <row r="1068" spans="1:4" ht="22.5" customHeight="1" x14ac:dyDescent="0.25">
      <c r="A1068" s="1">
        <v>1068</v>
      </c>
      <c r="B1068" s="2" t="s">
        <v>366</v>
      </c>
      <c r="C1068" s="2" t="s">
        <v>1564</v>
      </c>
      <c r="D1068" s="2" t="s">
        <v>1565</v>
      </c>
    </row>
    <row r="1069" spans="1:4" ht="22.5" customHeight="1" x14ac:dyDescent="0.25">
      <c r="A1069" s="1">
        <v>1069</v>
      </c>
      <c r="B1069" s="2" t="s">
        <v>366</v>
      </c>
      <c r="C1069" s="2" t="s">
        <v>1564</v>
      </c>
      <c r="D1069" s="2" t="s">
        <v>1566</v>
      </c>
    </row>
    <row r="1070" spans="1:4" ht="22.5" customHeight="1" x14ac:dyDescent="0.25">
      <c r="A1070" s="1">
        <v>1070</v>
      </c>
      <c r="B1070" s="2" t="s">
        <v>366</v>
      </c>
      <c r="C1070" s="2" t="s">
        <v>1564</v>
      </c>
      <c r="D1070" s="2" t="s">
        <v>1567</v>
      </c>
    </row>
    <row r="1071" spans="1:4" ht="22.5" customHeight="1" x14ac:dyDescent="0.25">
      <c r="A1071" s="1">
        <v>1071</v>
      </c>
      <c r="B1071" s="2" t="s">
        <v>370</v>
      </c>
      <c r="C1071" s="2" t="s">
        <v>1568</v>
      </c>
      <c r="D1071" s="2" t="s">
        <v>1569</v>
      </c>
    </row>
    <row r="1072" spans="1:4" ht="22.5" customHeight="1" x14ac:dyDescent="0.25">
      <c r="A1072" s="1">
        <v>1072</v>
      </c>
      <c r="B1072" s="2" t="s">
        <v>370</v>
      </c>
      <c r="C1072" s="2" t="s">
        <v>1568</v>
      </c>
      <c r="D1072" s="2" t="s">
        <v>1570</v>
      </c>
    </row>
    <row r="1073" spans="1:4" ht="22.5" customHeight="1" x14ac:dyDescent="0.25">
      <c r="A1073" s="1">
        <v>1073</v>
      </c>
      <c r="B1073" s="2" t="s">
        <v>370</v>
      </c>
      <c r="C1073" s="2" t="s">
        <v>1568</v>
      </c>
      <c r="D1073" s="2" t="s">
        <v>1571</v>
      </c>
    </row>
    <row r="1074" spans="1:4" ht="22.5" customHeight="1" x14ac:dyDescent="0.25">
      <c r="A1074" s="1">
        <v>1074</v>
      </c>
      <c r="B1074" s="2" t="s">
        <v>370</v>
      </c>
      <c r="C1074" s="2" t="s">
        <v>1568</v>
      </c>
      <c r="D1074" s="2" t="s">
        <v>1572</v>
      </c>
    </row>
    <row r="1075" spans="1:4" ht="22.5" customHeight="1" x14ac:dyDescent="0.25">
      <c r="A1075" s="1">
        <v>1075</v>
      </c>
      <c r="B1075" s="2" t="s">
        <v>370</v>
      </c>
      <c r="C1075" s="2" t="s">
        <v>1573</v>
      </c>
      <c r="D1075" s="2" t="s">
        <v>1573</v>
      </c>
    </row>
    <row r="1076" spans="1:4" ht="22.5" customHeight="1" x14ac:dyDescent="0.25">
      <c r="A1076" s="1">
        <v>1076</v>
      </c>
      <c r="B1076" s="2" t="s">
        <v>370</v>
      </c>
      <c r="C1076" s="2" t="s">
        <v>1573</v>
      </c>
      <c r="D1076" s="2" t="s">
        <v>1574</v>
      </c>
    </row>
    <row r="1077" spans="1:4" ht="22.5" customHeight="1" x14ac:dyDescent="0.25">
      <c r="A1077" s="1">
        <v>1077</v>
      </c>
      <c r="B1077" s="2" t="s">
        <v>370</v>
      </c>
      <c r="C1077" s="2" t="s">
        <v>1573</v>
      </c>
      <c r="D1077" s="2" t="s">
        <v>1575</v>
      </c>
    </row>
    <row r="1078" spans="1:4" ht="22.5" customHeight="1" x14ac:dyDescent="0.25">
      <c r="A1078" s="1">
        <v>1078</v>
      </c>
      <c r="B1078" s="2" t="s">
        <v>370</v>
      </c>
      <c r="C1078" s="2" t="s">
        <v>1573</v>
      </c>
      <c r="D1078" s="2" t="s">
        <v>1576</v>
      </c>
    </row>
    <row r="1079" spans="1:4" ht="22.5" customHeight="1" x14ac:dyDescent="0.25">
      <c r="A1079" s="1">
        <v>1079</v>
      </c>
      <c r="B1079" s="2" t="s">
        <v>370</v>
      </c>
      <c r="C1079" s="2" t="s">
        <v>1573</v>
      </c>
      <c r="D1079" s="2" t="s">
        <v>1577</v>
      </c>
    </row>
    <row r="1080" spans="1:4" ht="22.5" customHeight="1" x14ac:dyDescent="0.25">
      <c r="A1080" s="1">
        <v>1080</v>
      </c>
      <c r="B1080" s="2" t="s">
        <v>370</v>
      </c>
      <c r="C1080" s="2" t="s">
        <v>1578</v>
      </c>
      <c r="D1080" s="2" t="s">
        <v>1579</v>
      </c>
    </row>
    <row r="1081" spans="1:4" ht="22.5" customHeight="1" x14ac:dyDescent="0.25">
      <c r="A1081" s="1">
        <v>1081</v>
      </c>
      <c r="B1081" s="2" t="s">
        <v>370</v>
      </c>
      <c r="C1081" s="2" t="s">
        <v>1578</v>
      </c>
      <c r="D1081" s="2" t="s">
        <v>1580</v>
      </c>
    </row>
    <row r="1082" spans="1:4" ht="22.5" customHeight="1" x14ac:dyDescent="0.25">
      <c r="A1082" s="1">
        <v>1082</v>
      </c>
      <c r="B1082" s="2" t="s">
        <v>370</v>
      </c>
      <c r="C1082" s="2" t="s">
        <v>1578</v>
      </c>
      <c r="D1082" s="2" t="s">
        <v>1581</v>
      </c>
    </row>
    <row r="1083" spans="1:4" ht="22.5" customHeight="1" x14ac:dyDescent="0.25">
      <c r="A1083" s="1">
        <v>1083</v>
      </c>
      <c r="B1083" s="2" t="s">
        <v>370</v>
      </c>
      <c r="C1083" s="2" t="s">
        <v>1578</v>
      </c>
      <c r="D1083" s="2" t="s">
        <v>1582</v>
      </c>
    </row>
    <row r="1084" spans="1:4" ht="22.5" customHeight="1" x14ac:dyDescent="0.25">
      <c r="A1084" s="1">
        <v>1084</v>
      </c>
      <c r="B1084" s="2" t="s">
        <v>370</v>
      </c>
      <c r="C1084" s="2" t="s">
        <v>1583</v>
      </c>
      <c r="D1084" s="2" t="s">
        <v>1584</v>
      </c>
    </row>
    <row r="1085" spans="1:4" ht="22.5" customHeight="1" x14ac:dyDescent="0.25">
      <c r="A1085" s="1">
        <v>1085</v>
      </c>
      <c r="B1085" s="2" t="s">
        <v>370</v>
      </c>
      <c r="C1085" s="2" t="s">
        <v>1583</v>
      </c>
      <c r="D1085" s="2" t="s">
        <v>1585</v>
      </c>
    </row>
    <row r="1086" spans="1:4" ht="22.5" customHeight="1" x14ac:dyDescent="0.25">
      <c r="A1086" s="1">
        <v>1086</v>
      </c>
      <c r="B1086" s="2" t="s">
        <v>370</v>
      </c>
      <c r="C1086" s="2" t="s">
        <v>1583</v>
      </c>
      <c r="D1086" s="2" t="s">
        <v>1586</v>
      </c>
    </row>
    <row r="1087" spans="1:4" ht="22.5" customHeight="1" x14ac:dyDescent="0.25">
      <c r="A1087" s="1">
        <v>1087</v>
      </c>
      <c r="B1087" s="2" t="s">
        <v>370</v>
      </c>
      <c r="C1087" s="2" t="s">
        <v>1583</v>
      </c>
      <c r="D1087" s="2" t="s">
        <v>1587</v>
      </c>
    </row>
    <row r="1088" spans="1:4" ht="22.5" customHeight="1" x14ac:dyDescent="0.25">
      <c r="A1088" s="1">
        <v>1088</v>
      </c>
      <c r="B1088" s="2" t="s">
        <v>370</v>
      </c>
      <c r="C1088" s="2" t="s">
        <v>1583</v>
      </c>
      <c r="D1088" s="2" t="s">
        <v>1588</v>
      </c>
    </row>
    <row r="1089" spans="1:4" ht="22.5" customHeight="1" x14ac:dyDescent="0.25">
      <c r="A1089" s="1">
        <v>1089</v>
      </c>
      <c r="B1089" s="2" t="s">
        <v>370</v>
      </c>
      <c r="C1089" s="2" t="s">
        <v>1583</v>
      </c>
      <c r="D1089" s="2" t="s">
        <v>1589</v>
      </c>
    </row>
    <row r="1090" spans="1:4" ht="22.5" customHeight="1" x14ac:dyDescent="0.25">
      <c r="A1090" s="1">
        <v>1090</v>
      </c>
      <c r="B1090" s="2" t="s">
        <v>370</v>
      </c>
      <c r="C1090" s="2" t="s">
        <v>1583</v>
      </c>
      <c r="D1090" s="2" t="s">
        <v>1590</v>
      </c>
    </row>
    <row r="1091" spans="1:4" ht="22.5" customHeight="1" x14ac:dyDescent="0.25">
      <c r="A1091" s="1">
        <v>1091</v>
      </c>
      <c r="B1091" s="2" t="s">
        <v>370</v>
      </c>
      <c r="C1091" s="2" t="s">
        <v>1583</v>
      </c>
      <c r="D1091" s="2" t="s">
        <v>1591</v>
      </c>
    </row>
    <row r="1092" spans="1:4" ht="22.5" customHeight="1" x14ac:dyDescent="0.25">
      <c r="A1092" s="1">
        <v>1092</v>
      </c>
      <c r="B1092" s="2" t="s">
        <v>370</v>
      </c>
      <c r="C1092" s="2" t="s">
        <v>1583</v>
      </c>
      <c r="D1092" s="2" t="s">
        <v>1592</v>
      </c>
    </row>
    <row r="1093" spans="1:4" ht="22.5" customHeight="1" x14ac:dyDescent="0.25">
      <c r="A1093" s="1">
        <v>1093</v>
      </c>
      <c r="B1093" s="2" t="s">
        <v>370</v>
      </c>
      <c r="C1093" s="2" t="s">
        <v>1593</v>
      </c>
      <c r="D1093" s="2" t="s">
        <v>1594</v>
      </c>
    </row>
    <row r="1094" spans="1:4" ht="22.5" customHeight="1" x14ac:dyDescent="0.25">
      <c r="A1094" s="1">
        <v>1094</v>
      </c>
      <c r="B1094" s="2" t="s">
        <v>370</v>
      </c>
      <c r="C1094" s="2" t="s">
        <v>1593</v>
      </c>
      <c r="D1094" s="2" t="s">
        <v>1595</v>
      </c>
    </row>
    <row r="1095" spans="1:4" ht="22.5" customHeight="1" x14ac:dyDescent="0.25">
      <c r="A1095" s="1">
        <v>1095</v>
      </c>
      <c r="B1095" s="2" t="s">
        <v>370</v>
      </c>
      <c r="C1095" s="2" t="s">
        <v>1593</v>
      </c>
      <c r="D1095" s="2" t="s">
        <v>1596</v>
      </c>
    </row>
    <row r="1096" spans="1:4" ht="22.5" customHeight="1" x14ac:dyDescent="0.25">
      <c r="A1096" s="1">
        <v>1096</v>
      </c>
      <c r="B1096" s="2" t="s">
        <v>370</v>
      </c>
      <c r="C1096" s="2" t="s">
        <v>1593</v>
      </c>
      <c r="D1096" s="2" t="s">
        <v>1597</v>
      </c>
    </row>
    <row r="1097" spans="1:4" ht="22.5" customHeight="1" x14ac:dyDescent="0.25">
      <c r="A1097" s="1">
        <v>1097</v>
      </c>
      <c r="B1097" s="2" t="s">
        <v>370</v>
      </c>
      <c r="C1097" s="2" t="s">
        <v>1593</v>
      </c>
      <c r="D1097" s="2" t="s">
        <v>1598</v>
      </c>
    </row>
    <row r="1098" spans="1:4" ht="22.5" customHeight="1" x14ac:dyDescent="0.25">
      <c r="A1098" s="1">
        <v>1098</v>
      </c>
      <c r="B1098" s="2" t="s">
        <v>370</v>
      </c>
      <c r="C1098" s="2" t="s">
        <v>1593</v>
      </c>
      <c r="D1098" s="2" t="s">
        <v>1599</v>
      </c>
    </row>
    <row r="1099" spans="1:4" ht="22.5" customHeight="1" x14ac:dyDescent="0.25">
      <c r="A1099" s="1">
        <v>1099</v>
      </c>
      <c r="B1099" s="2" t="s">
        <v>370</v>
      </c>
      <c r="C1099" s="2" t="s">
        <v>1593</v>
      </c>
      <c r="D1099" s="2" t="s">
        <v>1600</v>
      </c>
    </row>
    <row r="1100" spans="1:4" ht="22.5" customHeight="1" x14ac:dyDescent="0.25">
      <c r="A1100" s="1">
        <v>1100</v>
      </c>
      <c r="B1100" s="2" t="s">
        <v>370</v>
      </c>
      <c r="C1100" s="2" t="s">
        <v>1593</v>
      </c>
      <c r="D1100" s="2" t="s">
        <v>1601</v>
      </c>
    </row>
    <row r="1101" spans="1:4" ht="22.5" customHeight="1" x14ac:dyDescent="0.25">
      <c r="A1101" s="1">
        <v>1101</v>
      </c>
      <c r="B1101" s="2" t="s">
        <v>370</v>
      </c>
      <c r="C1101" s="2" t="s">
        <v>1593</v>
      </c>
      <c r="D1101" s="2" t="s">
        <v>1602</v>
      </c>
    </row>
    <row r="1102" spans="1:4" ht="22.5" customHeight="1" x14ac:dyDescent="0.25">
      <c r="A1102" s="1">
        <v>1102</v>
      </c>
      <c r="B1102" s="2" t="s">
        <v>370</v>
      </c>
      <c r="C1102" s="2" t="s">
        <v>1593</v>
      </c>
      <c r="D1102" s="2" t="s">
        <v>1603</v>
      </c>
    </row>
    <row r="1103" spans="1:4" ht="22.5" customHeight="1" x14ac:dyDescent="0.25">
      <c r="A1103" s="1">
        <v>1103</v>
      </c>
      <c r="B1103" s="2" t="s">
        <v>370</v>
      </c>
      <c r="C1103" s="2" t="s">
        <v>1593</v>
      </c>
      <c r="D1103" s="2" t="s">
        <v>1604</v>
      </c>
    </row>
    <row r="1104" spans="1:4" ht="22.5" customHeight="1" x14ac:dyDescent="0.25">
      <c r="A1104" s="1">
        <v>1104</v>
      </c>
      <c r="B1104" s="2" t="s">
        <v>370</v>
      </c>
      <c r="C1104" s="2" t="s">
        <v>1593</v>
      </c>
      <c r="D1104" s="2" t="s">
        <v>1605</v>
      </c>
    </row>
    <row r="1105" spans="1:4" ht="22.5" customHeight="1" x14ac:dyDescent="0.25">
      <c r="A1105" s="1">
        <v>1105</v>
      </c>
      <c r="B1105" s="2" t="s">
        <v>370</v>
      </c>
      <c r="C1105" s="2" t="s">
        <v>1606</v>
      </c>
      <c r="D1105" s="2" t="s">
        <v>1607</v>
      </c>
    </row>
    <row r="1106" spans="1:4" ht="22.5" customHeight="1" x14ac:dyDescent="0.25">
      <c r="A1106" s="1">
        <v>1106</v>
      </c>
      <c r="B1106" s="2" t="s">
        <v>370</v>
      </c>
      <c r="C1106" s="2" t="s">
        <v>1606</v>
      </c>
      <c r="D1106" s="2" t="s">
        <v>1608</v>
      </c>
    </row>
    <row r="1107" spans="1:4" ht="22.5" customHeight="1" x14ac:dyDescent="0.25">
      <c r="A1107" s="1">
        <v>1107</v>
      </c>
      <c r="B1107" s="2" t="s">
        <v>370</v>
      </c>
      <c r="C1107" s="2" t="s">
        <v>1606</v>
      </c>
      <c r="D1107" s="2" t="s">
        <v>1609</v>
      </c>
    </row>
    <row r="1108" spans="1:4" ht="22.5" customHeight="1" x14ac:dyDescent="0.25">
      <c r="A1108" s="1">
        <v>1108</v>
      </c>
      <c r="B1108" s="2" t="s">
        <v>370</v>
      </c>
      <c r="C1108" s="2" t="s">
        <v>1606</v>
      </c>
      <c r="D1108" s="2" t="s">
        <v>1610</v>
      </c>
    </row>
    <row r="1109" spans="1:4" ht="22.5" customHeight="1" x14ac:dyDescent="0.25">
      <c r="A1109" s="1">
        <v>1109</v>
      </c>
      <c r="B1109" s="2" t="s">
        <v>370</v>
      </c>
      <c r="C1109" s="2" t="s">
        <v>1606</v>
      </c>
      <c r="D1109" s="2" t="s">
        <v>1611</v>
      </c>
    </row>
    <row r="1110" spans="1:4" ht="22.5" customHeight="1" x14ac:dyDescent="0.25">
      <c r="A1110" s="1">
        <v>1110</v>
      </c>
      <c r="B1110" s="2" t="s">
        <v>370</v>
      </c>
      <c r="C1110" s="2" t="s">
        <v>1606</v>
      </c>
      <c r="D1110" s="2" t="s">
        <v>1612</v>
      </c>
    </row>
    <row r="1111" spans="1:4" ht="22.5" customHeight="1" x14ac:dyDescent="0.25">
      <c r="A1111" s="1">
        <v>1111</v>
      </c>
      <c r="B1111" s="2" t="s">
        <v>370</v>
      </c>
      <c r="C1111" s="2" t="s">
        <v>1606</v>
      </c>
      <c r="D1111" s="2" t="s">
        <v>1613</v>
      </c>
    </row>
    <row r="1112" spans="1:4" ht="22.5" customHeight="1" x14ac:dyDescent="0.25">
      <c r="A1112" s="1">
        <v>1112</v>
      </c>
      <c r="B1112" s="2" t="s">
        <v>370</v>
      </c>
      <c r="C1112" s="2" t="s">
        <v>1614</v>
      </c>
      <c r="D1112" s="2" t="s">
        <v>1615</v>
      </c>
    </row>
    <row r="1113" spans="1:4" ht="22.5" customHeight="1" x14ac:dyDescent="0.25">
      <c r="A1113" s="1">
        <v>1113</v>
      </c>
      <c r="B1113" s="2" t="s">
        <v>370</v>
      </c>
      <c r="C1113" s="2" t="s">
        <v>1614</v>
      </c>
      <c r="D1113" s="2" t="s">
        <v>1616</v>
      </c>
    </row>
    <row r="1114" spans="1:4" ht="22.5" customHeight="1" x14ac:dyDescent="0.25">
      <c r="A1114" s="1">
        <v>1114</v>
      </c>
      <c r="B1114" s="2" t="s">
        <v>370</v>
      </c>
      <c r="C1114" s="2" t="s">
        <v>1614</v>
      </c>
      <c r="D1114" s="2" t="s">
        <v>1614</v>
      </c>
    </row>
    <row r="1115" spans="1:4" ht="22.5" customHeight="1" x14ac:dyDescent="0.25">
      <c r="A1115" s="1">
        <v>1115</v>
      </c>
      <c r="B1115" s="2" t="s">
        <v>370</v>
      </c>
      <c r="C1115" s="2" t="s">
        <v>1614</v>
      </c>
      <c r="D1115" s="2" t="s">
        <v>1617</v>
      </c>
    </row>
    <row r="1116" spans="1:4" ht="22.5" customHeight="1" x14ac:dyDescent="0.25">
      <c r="A1116" s="1">
        <v>1116</v>
      </c>
      <c r="B1116" s="2" t="s">
        <v>370</v>
      </c>
      <c r="C1116" s="2" t="s">
        <v>1618</v>
      </c>
      <c r="D1116" s="2" t="s">
        <v>1619</v>
      </c>
    </row>
    <row r="1117" spans="1:4" ht="22.5" customHeight="1" x14ac:dyDescent="0.25">
      <c r="A1117" s="1">
        <v>1117</v>
      </c>
      <c r="B1117" s="2" t="s">
        <v>370</v>
      </c>
      <c r="C1117" s="2" t="s">
        <v>1618</v>
      </c>
      <c r="D1117" s="2" t="s">
        <v>1620</v>
      </c>
    </row>
    <row r="1118" spans="1:4" ht="22.5" customHeight="1" x14ac:dyDescent="0.25">
      <c r="A1118" s="1">
        <v>1118</v>
      </c>
      <c r="B1118" s="2" t="s">
        <v>370</v>
      </c>
      <c r="C1118" s="2" t="s">
        <v>1618</v>
      </c>
      <c r="D1118" s="2" t="s">
        <v>1618</v>
      </c>
    </row>
    <row r="1119" spans="1:4" ht="22.5" customHeight="1" x14ac:dyDescent="0.25">
      <c r="A1119" s="1">
        <v>1119</v>
      </c>
      <c r="B1119" s="2" t="s">
        <v>370</v>
      </c>
      <c r="C1119" s="2" t="s">
        <v>1621</v>
      </c>
      <c r="D1119" s="2" t="s">
        <v>1622</v>
      </c>
    </row>
    <row r="1120" spans="1:4" ht="22.5" customHeight="1" x14ac:dyDescent="0.25">
      <c r="A1120" s="1">
        <v>1120</v>
      </c>
      <c r="B1120" s="2" t="s">
        <v>370</v>
      </c>
      <c r="C1120" s="2" t="s">
        <v>1621</v>
      </c>
      <c r="D1120" s="2" t="s">
        <v>1621</v>
      </c>
    </row>
    <row r="1121" spans="1:4" ht="22.5" customHeight="1" x14ac:dyDescent="0.25">
      <c r="A1121" s="1">
        <v>1121</v>
      </c>
      <c r="B1121" s="2" t="s">
        <v>370</v>
      </c>
      <c r="C1121" s="2" t="s">
        <v>1621</v>
      </c>
      <c r="D1121" s="2" t="s">
        <v>1623</v>
      </c>
    </row>
    <row r="1122" spans="1:4" ht="22.5" customHeight="1" x14ac:dyDescent="0.25">
      <c r="A1122" s="1">
        <v>1122</v>
      </c>
      <c r="B1122" s="2" t="s">
        <v>370</v>
      </c>
      <c r="C1122" s="2" t="s">
        <v>1621</v>
      </c>
      <c r="D1122" s="2" t="s">
        <v>1624</v>
      </c>
    </row>
    <row r="1123" spans="1:4" ht="22.5" customHeight="1" x14ac:dyDescent="0.25">
      <c r="A1123" s="1">
        <v>1123</v>
      </c>
      <c r="B1123" s="2" t="s">
        <v>370</v>
      </c>
      <c r="C1123" s="2" t="s">
        <v>1621</v>
      </c>
      <c r="D1123" s="2" t="s">
        <v>1625</v>
      </c>
    </row>
    <row r="1124" spans="1:4" ht="22.5" customHeight="1" x14ac:dyDescent="0.25">
      <c r="A1124" s="1">
        <v>1124</v>
      </c>
      <c r="B1124" s="2" t="s">
        <v>370</v>
      </c>
      <c r="C1124" s="2" t="s">
        <v>1621</v>
      </c>
      <c r="D1124" s="2" t="s">
        <v>1626</v>
      </c>
    </row>
    <row r="1125" spans="1:4" ht="22.5" customHeight="1" x14ac:dyDescent="0.25">
      <c r="A1125" s="1">
        <v>1125</v>
      </c>
      <c r="B1125" s="2" t="s">
        <v>370</v>
      </c>
      <c r="C1125" s="2" t="s">
        <v>1627</v>
      </c>
      <c r="D1125" s="2" t="s">
        <v>1628</v>
      </c>
    </row>
    <row r="1126" spans="1:4" ht="22.5" customHeight="1" x14ac:dyDescent="0.25">
      <c r="A1126" s="1">
        <v>1126</v>
      </c>
      <c r="B1126" s="2" t="s">
        <v>370</v>
      </c>
      <c r="C1126" s="2" t="s">
        <v>1627</v>
      </c>
      <c r="D1126" s="2" t="s">
        <v>1627</v>
      </c>
    </row>
    <row r="1127" spans="1:4" ht="22.5" customHeight="1" x14ac:dyDescent="0.25">
      <c r="A1127" s="1">
        <v>1127</v>
      </c>
      <c r="B1127" s="2" t="s">
        <v>370</v>
      </c>
      <c r="C1127" s="2" t="s">
        <v>1629</v>
      </c>
      <c r="D1127" s="2" t="s">
        <v>1630</v>
      </c>
    </row>
    <row r="1128" spans="1:4" ht="22.5" customHeight="1" x14ac:dyDescent="0.25">
      <c r="A1128" s="1">
        <v>1128</v>
      </c>
      <c r="B1128" s="2" t="s">
        <v>370</v>
      </c>
      <c r="C1128" s="2" t="s">
        <v>1629</v>
      </c>
      <c r="D1128" s="2" t="s">
        <v>1631</v>
      </c>
    </row>
    <row r="1129" spans="1:4" ht="22.5" customHeight="1" x14ac:dyDescent="0.25">
      <c r="A1129" s="1">
        <v>1129</v>
      </c>
      <c r="B1129" s="2" t="s">
        <v>370</v>
      </c>
      <c r="C1129" s="2" t="s">
        <v>1629</v>
      </c>
      <c r="D1129" s="2" t="s">
        <v>1632</v>
      </c>
    </row>
    <row r="1130" spans="1:4" ht="22.5" customHeight="1" x14ac:dyDescent="0.25">
      <c r="A1130" s="1">
        <v>1130</v>
      </c>
      <c r="B1130" s="2" t="s">
        <v>370</v>
      </c>
      <c r="C1130" s="2" t="s">
        <v>1629</v>
      </c>
      <c r="D1130" s="2" t="s">
        <v>1633</v>
      </c>
    </row>
    <row r="1131" spans="1:4" ht="22.5" customHeight="1" x14ac:dyDescent="0.25">
      <c r="A1131" s="1">
        <v>1131</v>
      </c>
      <c r="B1131" s="2" t="s">
        <v>370</v>
      </c>
      <c r="C1131" s="2" t="s">
        <v>1634</v>
      </c>
      <c r="D1131" s="2" t="s">
        <v>1635</v>
      </c>
    </row>
    <row r="1132" spans="1:4" ht="22.5" customHeight="1" x14ac:dyDescent="0.25">
      <c r="A1132" s="1">
        <v>1132</v>
      </c>
      <c r="B1132" s="2" t="s">
        <v>370</v>
      </c>
      <c r="C1132" s="2" t="s">
        <v>1634</v>
      </c>
      <c r="D1132" s="2" t="s">
        <v>1636</v>
      </c>
    </row>
    <row r="1133" spans="1:4" ht="22.5" customHeight="1" x14ac:dyDescent="0.25">
      <c r="A1133" s="1">
        <v>1133</v>
      </c>
      <c r="B1133" s="2" t="s">
        <v>370</v>
      </c>
      <c r="C1133" s="2" t="s">
        <v>1637</v>
      </c>
      <c r="D1133" s="2" t="s">
        <v>1638</v>
      </c>
    </row>
    <row r="1134" spans="1:4" ht="22.5" customHeight="1" x14ac:dyDescent="0.25">
      <c r="A1134" s="1">
        <v>1134</v>
      </c>
      <c r="B1134" s="2" t="s">
        <v>370</v>
      </c>
      <c r="C1134" s="2" t="s">
        <v>1637</v>
      </c>
      <c r="D1134" s="2" t="s">
        <v>1639</v>
      </c>
    </row>
    <row r="1135" spans="1:4" ht="22.5" customHeight="1" x14ac:dyDescent="0.25">
      <c r="A1135" s="1">
        <v>1135</v>
      </c>
      <c r="B1135" s="2" t="s">
        <v>370</v>
      </c>
      <c r="C1135" s="2" t="s">
        <v>1637</v>
      </c>
      <c r="D1135" s="2" t="s">
        <v>1640</v>
      </c>
    </row>
    <row r="1136" spans="1:4" ht="22.5" customHeight="1" x14ac:dyDescent="0.25">
      <c r="A1136" s="1">
        <v>1136</v>
      </c>
      <c r="B1136" s="2" t="s">
        <v>370</v>
      </c>
      <c r="C1136" s="2" t="s">
        <v>1641</v>
      </c>
      <c r="D1136" s="2" t="s">
        <v>1642</v>
      </c>
    </row>
    <row r="1137" spans="1:4" ht="22.5" customHeight="1" x14ac:dyDescent="0.25">
      <c r="A1137" s="1">
        <v>1137</v>
      </c>
      <c r="B1137" s="2" t="s">
        <v>370</v>
      </c>
      <c r="C1137" s="2" t="s">
        <v>1641</v>
      </c>
      <c r="D1137" s="2" t="s">
        <v>1643</v>
      </c>
    </row>
    <row r="1138" spans="1:4" ht="22.5" customHeight="1" x14ac:dyDescent="0.25">
      <c r="A1138" s="1">
        <v>1138</v>
      </c>
      <c r="B1138" s="2" t="s">
        <v>370</v>
      </c>
      <c r="C1138" s="2" t="s">
        <v>1641</v>
      </c>
      <c r="D1138" s="2" t="s">
        <v>1644</v>
      </c>
    </row>
    <row r="1139" spans="1:4" ht="22.5" customHeight="1" x14ac:dyDescent="0.25">
      <c r="A1139" s="1">
        <v>1139</v>
      </c>
      <c r="B1139" s="2" t="s">
        <v>370</v>
      </c>
      <c r="C1139" s="2" t="s">
        <v>1641</v>
      </c>
      <c r="D1139" s="2" t="s">
        <v>1645</v>
      </c>
    </row>
    <row r="1140" spans="1:4" ht="22.5" customHeight="1" x14ac:dyDescent="0.25">
      <c r="A1140" s="1">
        <v>1140</v>
      </c>
      <c r="B1140" s="2" t="s">
        <v>374</v>
      </c>
      <c r="C1140" s="2" t="s">
        <v>1646</v>
      </c>
      <c r="D1140" s="2" t="s">
        <v>1647</v>
      </c>
    </row>
    <row r="1141" spans="1:4" ht="22.5" customHeight="1" x14ac:dyDescent="0.25">
      <c r="A1141" s="1">
        <v>1141</v>
      </c>
      <c r="B1141" s="2" t="s">
        <v>374</v>
      </c>
      <c r="C1141" s="2" t="s">
        <v>1646</v>
      </c>
      <c r="D1141" s="2" t="s">
        <v>1648</v>
      </c>
    </row>
    <row r="1142" spans="1:4" ht="22.5" customHeight="1" x14ac:dyDescent="0.25">
      <c r="A1142" s="1">
        <v>1142</v>
      </c>
      <c r="B1142" s="2" t="s">
        <v>374</v>
      </c>
      <c r="C1142" s="2" t="s">
        <v>1646</v>
      </c>
      <c r="D1142" s="2" t="s">
        <v>1649</v>
      </c>
    </row>
    <row r="1143" spans="1:4" ht="22.5" customHeight="1" x14ac:dyDescent="0.25">
      <c r="A1143" s="1">
        <v>1143</v>
      </c>
      <c r="B1143" s="2" t="s">
        <v>374</v>
      </c>
      <c r="C1143" s="2" t="s">
        <v>1646</v>
      </c>
      <c r="D1143" s="2" t="s">
        <v>1650</v>
      </c>
    </row>
    <row r="1144" spans="1:4" ht="22.5" customHeight="1" x14ac:dyDescent="0.25">
      <c r="A1144" s="1">
        <v>1144</v>
      </c>
      <c r="B1144" s="2" t="s">
        <v>374</v>
      </c>
      <c r="C1144" s="2" t="s">
        <v>1651</v>
      </c>
      <c r="D1144" s="2" t="s">
        <v>1652</v>
      </c>
    </row>
    <row r="1145" spans="1:4" ht="22.5" customHeight="1" x14ac:dyDescent="0.25">
      <c r="A1145" s="1">
        <v>1145</v>
      </c>
      <c r="B1145" s="2" t="s">
        <v>374</v>
      </c>
      <c r="C1145" s="2" t="s">
        <v>1651</v>
      </c>
      <c r="D1145" s="2" t="s">
        <v>1653</v>
      </c>
    </row>
    <row r="1146" spans="1:4" ht="22.5" customHeight="1" x14ac:dyDescent="0.25">
      <c r="A1146" s="1">
        <v>1146</v>
      </c>
      <c r="B1146" s="2" t="s">
        <v>374</v>
      </c>
      <c r="C1146" s="2" t="s">
        <v>1651</v>
      </c>
      <c r="D1146" s="2" t="s">
        <v>1654</v>
      </c>
    </row>
    <row r="1147" spans="1:4" ht="22.5" customHeight="1" x14ac:dyDescent="0.25">
      <c r="A1147" s="1">
        <v>1147</v>
      </c>
      <c r="B1147" s="2" t="s">
        <v>374</v>
      </c>
      <c r="C1147" s="2" t="s">
        <v>1651</v>
      </c>
      <c r="D1147" s="2" t="s">
        <v>1655</v>
      </c>
    </row>
    <row r="1148" spans="1:4" ht="22.5" customHeight="1" x14ac:dyDescent="0.25">
      <c r="A1148" s="1">
        <v>1148</v>
      </c>
      <c r="B1148" s="2" t="s">
        <v>374</v>
      </c>
      <c r="C1148" s="2" t="s">
        <v>1656</v>
      </c>
      <c r="D1148" s="2" t="s">
        <v>1656</v>
      </c>
    </row>
    <row r="1149" spans="1:4" ht="22.5" customHeight="1" x14ac:dyDescent="0.25">
      <c r="A1149" s="1">
        <v>1149</v>
      </c>
      <c r="B1149" s="2" t="s">
        <v>374</v>
      </c>
      <c r="C1149" s="2" t="s">
        <v>1656</v>
      </c>
      <c r="D1149" s="2" t="s">
        <v>1657</v>
      </c>
    </row>
    <row r="1150" spans="1:4" ht="22.5" customHeight="1" x14ac:dyDescent="0.25">
      <c r="A1150" s="1">
        <v>1150</v>
      </c>
      <c r="B1150" s="2" t="s">
        <v>374</v>
      </c>
      <c r="C1150" s="2" t="s">
        <v>1656</v>
      </c>
      <c r="D1150" s="2" t="s">
        <v>1658</v>
      </c>
    </row>
    <row r="1151" spans="1:4" ht="22.5" customHeight="1" x14ac:dyDescent="0.25">
      <c r="A1151" s="1">
        <v>1151</v>
      </c>
      <c r="B1151" s="2" t="s">
        <v>374</v>
      </c>
      <c r="C1151" s="2" t="s">
        <v>1656</v>
      </c>
      <c r="D1151" s="2" t="s">
        <v>1659</v>
      </c>
    </row>
    <row r="1152" spans="1:4" ht="22.5" customHeight="1" x14ac:dyDescent="0.25">
      <c r="A1152" s="1">
        <v>1152</v>
      </c>
      <c r="B1152" s="2" t="s">
        <v>374</v>
      </c>
      <c r="C1152" s="2" t="s">
        <v>1660</v>
      </c>
      <c r="D1152" s="2" t="s">
        <v>1661</v>
      </c>
    </row>
    <row r="1153" spans="1:4" ht="22.5" customHeight="1" x14ac:dyDescent="0.25">
      <c r="A1153" s="1">
        <v>1153</v>
      </c>
      <c r="B1153" s="2" t="s">
        <v>374</v>
      </c>
      <c r="C1153" s="2" t="s">
        <v>1660</v>
      </c>
      <c r="D1153" s="2" t="s">
        <v>1662</v>
      </c>
    </row>
    <row r="1154" spans="1:4" ht="22.5" customHeight="1" x14ac:dyDescent="0.25">
      <c r="A1154" s="1">
        <v>1154</v>
      </c>
      <c r="B1154" s="2" t="s">
        <v>374</v>
      </c>
      <c r="C1154" s="2" t="s">
        <v>1660</v>
      </c>
      <c r="D1154" s="2" t="s">
        <v>1663</v>
      </c>
    </row>
    <row r="1155" spans="1:4" ht="22.5" customHeight="1" x14ac:dyDescent="0.25">
      <c r="A1155" s="1">
        <v>1155</v>
      </c>
      <c r="B1155" s="2" t="s">
        <v>374</v>
      </c>
      <c r="C1155" s="2" t="s">
        <v>1660</v>
      </c>
      <c r="D1155" s="2" t="s">
        <v>1664</v>
      </c>
    </row>
    <row r="1156" spans="1:4" ht="22.5" customHeight="1" x14ac:dyDescent="0.25">
      <c r="A1156" s="1">
        <v>1156</v>
      </c>
      <c r="B1156" s="2" t="s">
        <v>374</v>
      </c>
      <c r="C1156" s="2" t="s">
        <v>1665</v>
      </c>
      <c r="D1156" s="2" t="s">
        <v>1666</v>
      </c>
    </row>
    <row r="1157" spans="1:4" ht="22.5" customHeight="1" x14ac:dyDescent="0.25">
      <c r="A1157" s="1">
        <v>1157</v>
      </c>
      <c r="B1157" s="2" t="s">
        <v>374</v>
      </c>
      <c r="C1157" s="2" t="s">
        <v>1665</v>
      </c>
      <c r="D1157" s="2" t="s">
        <v>1667</v>
      </c>
    </row>
    <row r="1158" spans="1:4" ht="22.5" customHeight="1" x14ac:dyDescent="0.25">
      <c r="A1158" s="1">
        <v>1158</v>
      </c>
      <c r="B1158" s="2" t="s">
        <v>374</v>
      </c>
      <c r="C1158" s="2" t="s">
        <v>1665</v>
      </c>
      <c r="D1158" s="2" t="s">
        <v>1668</v>
      </c>
    </row>
    <row r="1159" spans="1:4" ht="22.5" customHeight="1" x14ac:dyDescent="0.25">
      <c r="A1159" s="1">
        <v>1159</v>
      </c>
      <c r="B1159" s="2" t="s">
        <v>374</v>
      </c>
      <c r="C1159" s="2" t="s">
        <v>1665</v>
      </c>
      <c r="D1159" s="2" t="s">
        <v>1669</v>
      </c>
    </row>
    <row r="1160" spans="1:4" ht="22.5" customHeight="1" x14ac:dyDescent="0.25">
      <c r="A1160" s="1">
        <v>1160</v>
      </c>
      <c r="B1160" s="2" t="s">
        <v>374</v>
      </c>
      <c r="C1160" s="2" t="s">
        <v>1134</v>
      </c>
      <c r="D1160" s="2" t="s">
        <v>1670</v>
      </c>
    </row>
    <row r="1161" spans="1:4" ht="22.5" customHeight="1" x14ac:dyDescent="0.25">
      <c r="A1161" s="1">
        <v>1161</v>
      </c>
      <c r="B1161" s="2" t="s">
        <v>374</v>
      </c>
      <c r="C1161" s="2" t="s">
        <v>1134</v>
      </c>
      <c r="D1161" s="2" t="s">
        <v>1671</v>
      </c>
    </row>
    <row r="1162" spans="1:4" ht="22.5" customHeight="1" x14ac:dyDescent="0.25">
      <c r="A1162" s="1">
        <v>1162</v>
      </c>
      <c r="B1162" s="2" t="s">
        <v>374</v>
      </c>
      <c r="C1162" s="2" t="s">
        <v>1134</v>
      </c>
      <c r="D1162" s="2" t="s">
        <v>1672</v>
      </c>
    </row>
    <row r="1163" spans="1:4" ht="22.5" customHeight="1" x14ac:dyDescent="0.25">
      <c r="A1163" s="1">
        <v>1163</v>
      </c>
      <c r="B1163" s="2" t="s">
        <v>374</v>
      </c>
      <c r="C1163" s="2" t="s">
        <v>1134</v>
      </c>
      <c r="D1163" s="2" t="s">
        <v>1673</v>
      </c>
    </row>
    <row r="1164" spans="1:4" ht="22.5" customHeight="1" x14ac:dyDescent="0.25">
      <c r="A1164" s="1">
        <v>1164</v>
      </c>
      <c r="B1164" s="2" t="s">
        <v>374</v>
      </c>
      <c r="C1164" s="2" t="s">
        <v>1674</v>
      </c>
      <c r="D1164" s="2" t="s">
        <v>1620</v>
      </c>
    </row>
    <row r="1165" spans="1:4" ht="22.5" customHeight="1" x14ac:dyDescent="0.25">
      <c r="A1165" s="1">
        <v>1165</v>
      </c>
      <c r="B1165" s="2" t="s">
        <v>374</v>
      </c>
      <c r="C1165" s="2" t="s">
        <v>1674</v>
      </c>
      <c r="D1165" s="2" t="s">
        <v>1675</v>
      </c>
    </row>
    <row r="1166" spans="1:4" ht="22.5" customHeight="1" x14ac:dyDescent="0.25">
      <c r="A1166" s="1">
        <v>1166</v>
      </c>
      <c r="B1166" s="2" t="s">
        <v>374</v>
      </c>
      <c r="C1166" s="2" t="s">
        <v>1674</v>
      </c>
      <c r="D1166" s="2" t="s">
        <v>1676</v>
      </c>
    </row>
    <row r="1167" spans="1:4" ht="22.5" customHeight="1" x14ac:dyDescent="0.25">
      <c r="A1167" s="1">
        <v>1167</v>
      </c>
      <c r="B1167" s="2" t="s">
        <v>374</v>
      </c>
      <c r="C1167" s="2" t="s">
        <v>1674</v>
      </c>
      <c r="D1167" s="2" t="s">
        <v>1677</v>
      </c>
    </row>
    <row r="1168" spans="1:4" ht="22.5" customHeight="1" x14ac:dyDescent="0.25">
      <c r="A1168" s="1">
        <v>1168</v>
      </c>
      <c r="B1168" s="2" t="s">
        <v>374</v>
      </c>
      <c r="C1168" s="2" t="s">
        <v>1678</v>
      </c>
      <c r="D1168" s="2" t="s">
        <v>1679</v>
      </c>
    </row>
    <row r="1169" spans="1:4" ht="22.5" customHeight="1" x14ac:dyDescent="0.25">
      <c r="A1169" s="1">
        <v>1169</v>
      </c>
      <c r="B1169" s="2" t="s">
        <v>374</v>
      </c>
      <c r="C1169" s="2" t="s">
        <v>1678</v>
      </c>
      <c r="D1169" s="2" t="s">
        <v>1680</v>
      </c>
    </row>
    <row r="1170" spans="1:4" ht="22.5" customHeight="1" x14ac:dyDescent="0.25">
      <c r="A1170" s="1">
        <v>1170</v>
      </c>
      <c r="B1170" s="2" t="s">
        <v>374</v>
      </c>
      <c r="C1170" s="2" t="s">
        <v>1678</v>
      </c>
      <c r="D1170" s="2" t="s">
        <v>1681</v>
      </c>
    </row>
    <row r="1171" spans="1:4" ht="22.5" customHeight="1" x14ac:dyDescent="0.25">
      <c r="A1171" s="1">
        <v>1171</v>
      </c>
      <c r="B1171" s="2" t="s">
        <v>374</v>
      </c>
      <c r="C1171" s="2" t="s">
        <v>1678</v>
      </c>
      <c r="D1171" s="2" t="s">
        <v>1682</v>
      </c>
    </row>
    <row r="1172" spans="1:4" ht="22.5" customHeight="1" x14ac:dyDescent="0.25">
      <c r="A1172" s="1">
        <v>1172</v>
      </c>
      <c r="B1172" s="2" t="s">
        <v>374</v>
      </c>
      <c r="C1172" s="2" t="s">
        <v>1678</v>
      </c>
      <c r="D1172" s="2" t="s">
        <v>1683</v>
      </c>
    </row>
    <row r="1173" spans="1:4" ht="22.5" customHeight="1" x14ac:dyDescent="0.25">
      <c r="A1173" s="1">
        <v>1173</v>
      </c>
      <c r="B1173" s="2" t="s">
        <v>374</v>
      </c>
      <c r="C1173" s="2" t="s">
        <v>1678</v>
      </c>
      <c r="D1173" s="2" t="s">
        <v>1684</v>
      </c>
    </row>
    <row r="1174" spans="1:4" ht="22.5" customHeight="1" x14ac:dyDescent="0.25">
      <c r="A1174" s="1">
        <v>1174</v>
      </c>
      <c r="B1174" s="2" t="s">
        <v>374</v>
      </c>
      <c r="C1174" s="2" t="s">
        <v>1678</v>
      </c>
      <c r="D1174" s="2" t="s">
        <v>1685</v>
      </c>
    </row>
    <row r="1175" spans="1:4" ht="22.5" customHeight="1" x14ac:dyDescent="0.25">
      <c r="A1175" s="1">
        <v>1175</v>
      </c>
      <c r="B1175" s="2" t="s">
        <v>374</v>
      </c>
      <c r="C1175" s="2" t="s">
        <v>1678</v>
      </c>
      <c r="D1175" s="2" t="s">
        <v>1686</v>
      </c>
    </row>
    <row r="1176" spans="1:4" ht="22.5" customHeight="1" x14ac:dyDescent="0.25">
      <c r="A1176" s="1">
        <v>1176</v>
      </c>
      <c r="B1176" s="2" t="s">
        <v>374</v>
      </c>
      <c r="C1176" s="2" t="s">
        <v>1678</v>
      </c>
      <c r="D1176" s="2" t="s">
        <v>1687</v>
      </c>
    </row>
    <row r="1177" spans="1:4" ht="22.5" customHeight="1" x14ac:dyDescent="0.25">
      <c r="A1177" s="1">
        <v>1177</v>
      </c>
      <c r="B1177" s="2" t="s">
        <v>374</v>
      </c>
      <c r="C1177" s="2" t="s">
        <v>1688</v>
      </c>
      <c r="D1177" s="2" t="s">
        <v>1689</v>
      </c>
    </row>
    <row r="1178" spans="1:4" ht="22.5" customHeight="1" x14ac:dyDescent="0.25">
      <c r="A1178" s="1">
        <v>1178</v>
      </c>
      <c r="B1178" s="2" t="s">
        <v>374</v>
      </c>
      <c r="C1178" s="2" t="s">
        <v>1688</v>
      </c>
      <c r="D1178" s="2" t="s">
        <v>1690</v>
      </c>
    </row>
    <row r="1179" spans="1:4" ht="22.5" customHeight="1" x14ac:dyDescent="0.25">
      <c r="A1179" s="1">
        <v>1179</v>
      </c>
      <c r="B1179" s="2" t="s">
        <v>374</v>
      </c>
      <c r="C1179" s="2" t="s">
        <v>1688</v>
      </c>
      <c r="D1179" s="2" t="s">
        <v>1688</v>
      </c>
    </row>
    <row r="1180" spans="1:4" ht="22.5" customHeight="1" x14ac:dyDescent="0.25">
      <c r="A1180" s="1">
        <v>1180</v>
      </c>
      <c r="B1180" s="2" t="s">
        <v>374</v>
      </c>
      <c r="C1180" s="2" t="s">
        <v>1691</v>
      </c>
      <c r="D1180" s="2" t="s">
        <v>1691</v>
      </c>
    </row>
    <row r="1181" spans="1:4" ht="22.5" customHeight="1" x14ac:dyDescent="0.25">
      <c r="A1181" s="1">
        <v>1181</v>
      </c>
      <c r="B1181" s="2" t="s">
        <v>374</v>
      </c>
      <c r="C1181" s="2" t="s">
        <v>1691</v>
      </c>
      <c r="D1181" s="2" t="s">
        <v>1692</v>
      </c>
    </row>
    <row r="1182" spans="1:4" ht="22.5" customHeight="1" x14ac:dyDescent="0.25">
      <c r="A1182" s="1">
        <v>1182</v>
      </c>
      <c r="B1182" s="2" t="s">
        <v>374</v>
      </c>
      <c r="C1182" s="2" t="s">
        <v>1691</v>
      </c>
      <c r="D1182" s="2" t="s">
        <v>1693</v>
      </c>
    </row>
    <row r="1183" spans="1:4" ht="22.5" customHeight="1" x14ac:dyDescent="0.25">
      <c r="A1183" s="1">
        <v>1183</v>
      </c>
      <c r="B1183" s="2" t="s">
        <v>374</v>
      </c>
      <c r="C1183" s="2" t="s">
        <v>1691</v>
      </c>
      <c r="D1183" s="2" t="s">
        <v>1694</v>
      </c>
    </row>
    <row r="1184" spans="1:4" ht="22.5" customHeight="1" x14ac:dyDescent="0.25">
      <c r="A1184" s="1">
        <v>1184</v>
      </c>
      <c r="B1184" s="2" t="s">
        <v>374</v>
      </c>
      <c r="C1184" s="2" t="s">
        <v>1695</v>
      </c>
      <c r="D1184" s="2" t="s">
        <v>1696</v>
      </c>
    </row>
    <row r="1185" spans="1:4" ht="22.5" customHeight="1" x14ac:dyDescent="0.25">
      <c r="A1185" s="1">
        <v>1185</v>
      </c>
      <c r="B1185" s="2" t="s">
        <v>374</v>
      </c>
      <c r="C1185" s="2" t="s">
        <v>1695</v>
      </c>
      <c r="D1185" s="2" t="s">
        <v>1697</v>
      </c>
    </row>
    <row r="1186" spans="1:4" ht="22.5" customHeight="1" x14ac:dyDescent="0.25">
      <c r="A1186" s="1">
        <v>1186</v>
      </c>
      <c r="B1186" s="2" t="s">
        <v>374</v>
      </c>
      <c r="C1186" s="2" t="s">
        <v>1695</v>
      </c>
      <c r="D1186" s="2" t="s">
        <v>1695</v>
      </c>
    </row>
    <row r="1187" spans="1:4" ht="22.5" customHeight="1" x14ac:dyDescent="0.25">
      <c r="A1187" s="1">
        <v>1187</v>
      </c>
      <c r="B1187" s="2" t="s">
        <v>374</v>
      </c>
      <c r="C1187" s="2" t="s">
        <v>1698</v>
      </c>
      <c r="D1187" s="2" t="s">
        <v>1699</v>
      </c>
    </row>
    <row r="1188" spans="1:4" ht="22.5" customHeight="1" x14ac:dyDescent="0.25">
      <c r="A1188" s="1">
        <v>1188</v>
      </c>
      <c r="B1188" s="2" t="s">
        <v>374</v>
      </c>
      <c r="C1188" s="2" t="s">
        <v>1700</v>
      </c>
      <c r="D1188" s="2" t="s">
        <v>1701</v>
      </c>
    </row>
    <row r="1189" spans="1:4" ht="22.5" customHeight="1" x14ac:dyDescent="0.25">
      <c r="A1189" s="1">
        <v>1189</v>
      </c>
      <c r="B1189" s="2" t="s">
        <v>374</v>
      </c>
      <c r="C1189" s="2" t="s">
        <v>1700</v>
      </c>
      <c r="D1189" s="2" t="s">
        <v>1702</v>
      </c>
    </row>
    <row r="1190" spans="1:4" ht="22.5" customHeight="1" x14ac:dyDescent="0.25">
      <c r="A1190" s="1">
        <v>1190</v>
      </c>
      <c r="B1190" s="2" t="s">
        <v>374</v>
      </c>
      <c r="C1190" s="2" t="s">
        <v>1700</v>
      </c>
      <c r="D1190" s="2" t="s">
        <v>1703</v>
      </c>
    </row>
    <row r="1191" spans="1:4" ht="22.5" customHeight="1" x14ac:dyDescent="0.25">
      <c r="A1191" s="1">
        <v>1191</v>
      </c>
      <c r="B1191" s="2" t="s">
        <v>374</v>
      </c>
      <c r="C1191" s="2" t="s">
        <v>1700</v>
      </c>
      <c r="D1191" s="2" t="s">
        <v>1700</v>
      </c>
    </row>
    <row r="1192" spans="1:4" ht="22.5" customHeight="1" x14ac:dyDescent="0.25">
      <c r="A1192" s="1">
        <v>1192</v>
      </c>
      <c r="B1192" s="2" t="s">
        <v>374</v>
      </c>
      <c r="C1192" s="2" t="s">
        <v>1700</v>
      </c>
      <c r="D1192" s="2" t="s">
        <v>1704</v>
      </c>
    </row>
    <row r="1193" spans="1:4" ht="22.5" customHeight="1" x14ac:dyDescent="0.25">
      <c r="A1193" s="1">
        <v>1193</v>
      </c>
      <c r="B1193" s="2" t="s">
        <v>374</v>
      </c>
      <c r="C1193" s="2" t="s">
        <v>1700</v>
      </c>
      <c r="D1193" s="2" t="s">
        <v>1705</v>
      </c>
    </row>
    <row r="1194" spans="1:4" ht="22.5" customHeight="1" x14ac:dyDescent="0.25">
      <c r="A1194" s="1">
        <v>1194</v>
      </c>
      <c r="B1194" s="2" t="s">
        <v>374</v>
      </c>
      <c r="C1194" s="2" t="s">
        <v>1706</v>
      </c>
      <c r="D1194" s="2" t="s">
        <v>1707</v>
      </c>
    </row>
    <row r="1195" spans="1:4" ht="22.5" customHeight="1" x14ac:dyDescent="0.25">
      <c r="A1195" s="1">
        <v>1195</v>
      </c>
      <c r="B1195" s="2" t="s">
        <v>374</v>
      </c>
      <c r="C1195" s="2" t="s">
        <v>1706</v>
      </c>
      <c r="D1195" s="2" t="s">
        <v>1708</v>
      </c>
    </row>
    <row r="1196" spans="1:4" ht="22.5" customHeight="1" x14ac:dyDescent="0.25">
      <c r="A1196" s="1">
        <v>1196</v>
      </c>
      <c r="B1196" s="2" t="s">
        <v>374</v>
      </c>
      <c r="C1196" s="2" t="s">
        <v>1706</v>
      </c>
      <c r="D1196" s="2" t="s">
        <v>1709</v>
      </c>
    </row>
    <row r="1197" spans="1:4" ht="22.5" customHeight="1" x14ac:dyDescent="0.25">
      <c r="A1197" s="1">
        <v>1197</v>
      </c>
      <c r="B1197" s="2" t="s">
        <v>374</v>
      </c>
      <c r="C1197" s="2" t="s">
        <v>1706</v>
      </c>
      <c r="D1197" s="2" t="s">
        <v>1710</v>
      </c>
    </row>
    <row r="1198" spans="1:4" ht="22.5" customHeight="1" x14ac:dyDescent="0.25">
      <c r="A1198" s="1">
        <v>1198</v>
      </c>
      <c r="B1198" s="2" t="s">
        <v>374</v>
      </c>
      <c r="C1198" s="2" t="s">
        <v>1706</v>
      </c>
      <c r="D1198" s="2" t="s">
        <v>1711</v>
      </c>
    </row>
    <row r="1199" spans="1:4" ht="22.5" customHeight="1" x14ac:dyDescent="0.25">
      <c r="A1199" s="1">
        <v>1199</v>
      </c>
      <c r="B1199" s="2" t="s">
        <v>374</v>
      </c>
      <c r="C1199" s="2" t="s">
        <v>1706</v>
      </c>
      <c r="D1199" s="2" t="s">
        <v>1712</v>
      </c>
    </row>
    <row r="1200" spans="1:4" ht="22.5" customHeight="1" x14ac:dyDescent="0.25">
      <c r="A1200" s="1">
        <v>1200</v>
      </c>
      <c r="B1200" s="2" t="s">
        <v>374</v>
      </c>
      <c r="C1200" s="2" t="s">
        <v>1713</v>
      </c>
      <c r="D1200" s="2" t="s">
        <v>1714</v>
      </c>
    </row>
    <row r="1201" spans="1:4" ht="22.5" customHeight="1" x14ac:dyDescent="0.25">
      <c r="A1201" s="1">
        <v>1201</v>
      </c>
      <c r="B1201" s="2" t="s">
        <v>374</v>
      </c>
      <c r="C1201" s="2" t="s">
        <v>1713</v>
      </c>
      <c r="D1201" s="2" t="s">
        <v>1715</v>
      </c>
    </row>
    <row r="1202" spans="1:4" ht="22.5" customHeight="1" x14ac:dyDescent="0.25">
      <c r="A1202" s="1">
        <v>1202</v>
      </c>
      <c r="B1202" s="2" t="s">
        <v>374</v>
      </c>
      <c r="C1202" s="2" t="s">
        <v>1713</v>
      </c>
      <c r="D1202" s="2" t="s">
        <v>1716</v>
      </c>
    </row>
    <row r="1203" spans="1:4" ht="22.5" customHeight="1" x14ac:dyDescent="0.25">
      <c r="A1203" s="1">
        <v>1203</v>
      </c>
      <c r="B1203" s="2" t="s">
        <v>374</v>
      </c>
      <c r="C1203" s="2" t="s">
        <v>1713</v>
      </c>
      <c r="D1203" s="2" t="s">
        <v>1717</v>
      </c>
    </row>
    <row r="1204" spans="1:4" ht="22.5" customHeight="1" x14ac:dyDescent="0.25">
      <c r="A1204" s="1">
        <v>1204</v>
      </c>
      <c r="B1204" s="2" t="s">
        <v>374</v>
      </c>
      <c r="C1204" s="2" t="s">
        <v>1718</v>
      </c>
      <c r="D1204" s="2" t="s">
        <v>1719</v>
      </c>
    </row>
    <row r="1205" spans="1:4" ht="22.5" customHeight="1" x14ac:dyDescent="0.25">
      <c r="A1205" s="1">
        <v>1205</v>
      </c>
      <c r="B1205" s="2" t="s">
        <v>374</v>
      </c>
      <c r="C1205" s="2" t="s">
        <v>1718</v>
      </c>
      <c r="D1205" s="2" t="s">
        <v>1720</v>
      </c>
    </row>
    <row r="1206" spans="1:4" ht="22.5" customHeight="1" x14ac:dyDescent="0.25">
      <c r="A1206" s="1">
        <v>1206</v>
      </c>
      <c r="B1206" s="2" t="s">
        <v>374</v>
      </c>
      <c r="C1206" s="2" t="s">
        <v>1718</v>
      </c>
      <c r="D1206" s="2" t="s">
        <v>1721</v>
      </c>
    </row>
    <row r="1207" spans="1:4" ht="22.5" customHeight="1" x14ac:dyDescent="0.25">
      <c r="A1207" s="1">
        <v>1207</v>
      </c>
      <c r="B1207" s="2" t="s">
        <v>378</v>
      </c>
      <c r="C1207" s="2" t="s">
        <v>1722</v>
      </c>
      <c r="D1207" s="2" t="s">
        <v>1723</v>
      </c>
    </row>
    <row r="1208" spans="1:4" ht="22.5" customHeight="1" x14ac:dyDescent="0.25">
      <c r="A1208" s="1">
        <v>1208</v>
      </c>
      <c r="B1208" s="2" t="s">
        <v>378</v>
      </c>
      <c r="C1208" s="2" t="s">
        <v>1722</v>
      </c>
      <c r="D1208" s="2" t="s">
        <v>1724</v>
      </c>
    </row>
    <row r="1209" spans="1:4" ht="22.5" customHeight="1" x14ac:dyDescent="0.25">
      <c r="A1209" s="1">
        <v>1209</v>
      </c>
      <c r="B1209" s="2" t="s">
        <v>378</v>
      </c>
      <c r="C1209" s="2" t="s">
        <v>1722</v>
      </c>
      <c r="D1209" s="2" t="s">
        <v>707</v>
      </c>
    </row>
    <row r="1210" spans="1:4" ht="22.5" customHeight="1" x14ac:dyDescent="0.25">
      <c r="A1210" s="1">
        <v>1210</v>
      </c>
      <c r="B1210" s="2" t="s">
        <v>378</v>
      </c>
      <c r="C1210" s="2" t="s">
        <v>1722</v>
      </c>
      <c r="D1210" s="2" t="s">
        <v>1725</v>
      </c>
    </row>
    <row r="1211" spans="1:4" ht="22.5" customHeight="1" x14ac:dyDescent="0.25">
      <c r="A1211" s="1">
        <v>1211</v>
      </c>
      <c r="B1211" s="2" t="s">
        <v>378</v>
      </c>
      <c r="C1211" s="2" t="s">
        <v>1722</v>
      </c>
      <c r="D1211" s="2" t="s">
        <v>1726</v>
      </c>
    </row>
    <row r="1212" spans="1:4" ht="22.5" customHeight="1" x14ac:dyDescent="0.25">
      <c r="A1212" s="1">
        <v>1212</v>
      </c>
      <c r="B1212" s="2" t="s">
        <v>378</v>
      </c>
      <c r="C1212" s="2" t="s">
        <v>1722</v>
      </c>
      <c r="D1212" s="2" t="s">
        <v>1727</v>
      </c>
    </row>
    <row r="1213" spans="1:4" ht="22.5" customHeight="1" x14ac:dyDescent="0.25">
      <c r="A1213" s="1">
        <v>1213</v>
      </c>
      <c r="B1213" s="2" t="s">
        <v>378</v>
      </c>
      <c r="C1213" s="2" t="s">
        <v>1722</v>
      </c>
      <c r="D1213" s="2" t="s">
        <v>898</v>
      </c>
    </row>
    <row r="1214" spans="1:4" ht="22.5" customHeight="1" x14ac:dyDescent="0.25">
      <c r="A1214" s="1">
        <v>1214</v>
      </c>
      <c r="B1214" s="2" t="s">
        <v>378</v>
      </c>
      <c r="C1214" s="2" t="s">
        <v>1722</v>
      </c>
      <c r="D1214" s="2" t="s">
        <v>1728</v>
      </c>
    </row>
    <row r="1215" spans="1:4" ht="22.5" customHeight="1" x14ac:dyDescent="0.25">
      <c r="A1215" s="1">
        <v>1215</v>
      </c>
      <c r="B1215" s="2" t="s">
        <v>378</v>
      </c>
      <c r="C1215" s="2" t="s">
        <v>1722</v>
      </c>
      <c r="D1215" s="2" t="s">
        <v>1729</v>
      </c>
    </row>
    <row r="1216" spans="1:4" ht="22.5" customHeight="1" x14ac:dyDescent="0.25">
      <c r="A1216" s="1">
        <v>1216</v>
      </c>
      <c r="B1216" s="2" t="s">
        <v>378</v>
      </c>
      <c r="C1216" s="2" t="s">
        <v>1722</v>
      </c>
      <c r="D1216" s="2" t="s">
        <v>1730</v>
      </c>
    </row>
    <row r="1217" spans="1:4" ht="22.5" customHeight="1" x14ac:dyDescent="0.25">
      <c r="A1217" s="1">
        <v>1217</v>
      </c>
      <c r="B1217" s="2" t="s">
        <v>378</v>
      </c>
      <c r="C1217" s="2" t="s">
        <v>1731</v>
      </c>
      <c r="D1217" s="2" t="s">
        <v>1731</v>
      </c>
    </row>
    <row r="1218" spans="1:4" ht="22.5" customHeight="1" x14ac:dyDescent="0.25">
      <c r="A1218" s="1">
        <v>1218</v>
      </c>
      <c r="B1218" s="2" t="s">
        <v>378</v>
      </c>
      <c r="C1218" s="2" t="s">
        <v>1731</v>
      </c>
      <c r="D1218" s="2" t="s">
        <v>1732</v>
      </c>
    </row>
    <row r="1219" spans="1:4" ht="22.5" customHeight="1" x14ac:dyDescent="0.25">
      <c r="A1219" s="1">
        <v>1219</v>
      </c>
      <c r="B1219" s="2" t="s">
        <v>378</v>
      </c>
      <c r="C1219" s="2" t="s">
        <v>1731</v>
      </c>
      <c r="D1219" s="2" t="s">
        <v>1733</v>
      </c>
    </row>
    <row r="1220" spans="1:4" ht="22.5" customHeight="1" x14ac:dyDescent="0.25">
      <c r="A1220" s="1">
        <v>1220</v>
      </c>
      <c r="B1220" s="2" t="s">
        <v>378</v>
      </c>
      <c r="C1220" s="2" t="s">
        <v>1731</v>
      </c>
      <c r="D1220" s="2" t="s">
        <v>1734</v>
      </c>
    </row>
    <row r="1221" spans="1:4" ht="22.5" customHeight="1" x14ac:dyDescent="0.25">
      <c r="A1221" s="1">
        <v>1221</v>
      </c>
      <c r="B1221" s="2" t="s">
        <v>378</v>
      </c>
      <c r="C1221" s="2" t="s">
        <v>1731</v>
      </c>
      <c r="D1221" s="2" t="s">
        <v>1735</v>
      </c>
    </row>
    <row r="1222" spans="1:4" ht="22.5" customHeight="1" x14ac:dyDescent="0.25">
      <c r="A1222" s="1">
        <v>1222</v>
      </c>
      <c r="B1222" s="2" t="s">
        <v>378</v>
      </c>
      <c r="C1222" s="2" t="s">
        <v>1731</v>
      </c>
      <c r="D1222" s="2" t="s">
        <v>1736</v>
      </c>
    </row>
    <row r="1223" spans="1:4" ht="22.5" customHeight="1" x14ac:dyDescent="0.25">
      <c r="A1223" s="1">
        <v>1223</v>
      </c>
      <c r="B1223" s="2" t="s">
        <v>378</v>
      </c>
      <c r="C1223" s="2" t="s">
        <v>1731</v>
      </c>
      <c r="D1223" s="2" t="s">
        <v>1737</v>
      </c>
    </row>
    <row r="1224" spans="1:4" ht="22.5" customHeight="1" x14ac:dyDescent="0.25">
      <c r="A1224" s="1">
        <v>1224</v>
      </c>
      <c r="B1224" s="2" t="s">
        <v>378</v>
      </c>
      <c r="C1224" s="2" t="s">
        <v>1731</v>
      </c>
      <c r="D1224" s="2" t="s">
        <v>1738</v>
      </c>
    </row>
    <row r="1225" spans="1:4" ht="22.5" customHeight="1" x14ac:dyDescent="0.25">
      <c r="A1225" s="1">
        <v>1225</v>
      </c>
      <c r="B1225" s="2" t="s">
        <v>378</v>
      </c>
      <c r="C1225" s="2" t="s">
        <v>1731</v>
      </c>
      <c r="D1225" s="2" t="s">
        <v>1739</v>
      </c>
    </row>
    <row r="1226" spans="1:4" ht="22.5" customHeight="1" x14ac:dyDescent="0.25">
      <c r="A1226" s="1">
        <v>1226</v>
      </c>
      <c r="B1226" s="2" t="s">
        <v>378</v>
      </c>
      <c r="C1226" s="2" t="s">
        <v>1731</v>
      </c>
      <c r="D1226" s="2" t="s">
        <v>1740</v>
      </c>
    </row>
    <row r="1227" spans="1:4" ht="22.5" customHeight="1" x14ac:dyDescent="0.25">
      <c r="A1227" s="1">
        <v>1227</v>
      </c>
      <c r="B1227" s="2" t="s">
        <v>378</v>
      </c>
      <c r="C1227" s="2" t="s">
        <v>1731</v>
      </c>
      <c r="D1227" s="2" t="s">
        <v>1741</v>
      </c>
    </row>
    <row r="1228" spans="1:4" ht="22.5" customHeight="1" x14ac:dyDescent="0.25">
      <c r="A1228" s="1">
        <v>1228</v>
      </c>
      <c r="B1228" s="2" t="s">
        <v>378</v>
      </c>
      <c r="C1228" s="2" t="s">
        <v>1731</v>
      </c>
      <c r="D1228" s="2" t="s">
        <v>1742</v>
      </c>
    </row>
    <row r="1229" spans="1:4" ht="22.5" customHeight="1" x14ac:dyDescent="0.25">
      <c r="A1229" s="1">
        <v>1229</v>
      </c>
      <c r="B1229" s="2" t="s">
        <v>378</v>
      </c>
      <c r="C1229" s="2" t="s">
        <v>1731</v>
      </c>
      <c r="D1229" s="2" t="s">
        <v>1743</v>
      </c>
    </row>
    <row r="1230" spans="1:4" ht="22.5" customHeight="1" x14ac:dyDescent="0.25">
      <c r="A1230" s="1">
        <v>1230</v>
      </c>
      <c r="B1230" s="2" t="s">
        <v>378</v>
      </c>
      <c r="C1230" s="2" t="s">
        <v>1731</v>
      </c>
      <c r="D1230" s="2" t="s">
        <v>1744</v>
      </c>
    </row>
    <row r="1231" spans="1:4" ht="22.5" customHeight="1" x14ac:dyDescent="0.25">
      <c r="A1231" s="1">
        <v>1231</v>
      </c>
      <c r="B1231" s="2" t="s">
        <v>378</v>
      </c>
      <c r="C1231" s="2" t="s">
        <v>1731</v>
      </c>
      <c r="D1231" s="2" t="s">
        <v>1745</v>
      </c>
    </row>
    <row r="1232" spans="1:4" ht="22.5" customHeight="1" x14ac:dyDescent="0.25">
      <c r="A1232" s="1">
        <v>1232</v>
      </c>
      <c r="B1232" s="2" t="s">
        <v>378</v>
      </c>
      <c r="C1232" s="2" t="s">
        <v>1731</v>
      </c>
      <c r="D1232" s="2" t="s">
        <v>1746</v>
      </c>
    </row>
    <row r="1233" spans="1:4" ht="22.5" customHeight="1" x14ac:dyDescent="0.25">
      <c r="A1233" s="1">
        <v>1233</v>
      </c>
      <c r="B1233" s="2" t="s">
        <v>378</v>
      </c>
      <c r="C1233" s="2" t="s">
        <v>1747</v>
      </c>
      <c r="D1233" s="2" t="s">
        <v>1748</v>
      </c>
    </row>
    <row r="1234" spans="1:4" ht="22.5" customHeight="1" x14ac:dyDescent="0.25">
      <c r="A1234" s="1">
        <v>1234</v>
      </c>
      <c r="B1234" s="2" t="s">
        <v>378</v>
      </c>
      <c r="C1234" s="2" t="s">
        <v>1747</v>
      </c>
      <c r="D1234" s="2" t="s">
        <v>1749</v>
      </c>
    </row>
    <row r="1235" spans="1:4" ht="22.5" customHeight="1" x14ac:dyDescent="0.25">
      <c r="A1235" s="1">
        <v>1235</v>
      </c>
      <c r="B1235" s="2" t="s">
        <v>378</v>
      </c>
      <c r="C1235" s="2" t="s">
        <v>1747</v>
      </c>
      <c r="D1235" s="2" t="s">
        <v>1750</v>
      </c>
    </row>
    <row r="1236" spans="1:4" ht="22.5" customHeight="1" x14ac:dyDescent="0.25">
      <c r="A1236" s="1">
        <v>1236</v>
      </c>
      <c r="B1236" s="2" t="s">
        <v>378</v>
      </c>
      <c r="C1236" s="2" t="s">
        <v>1747</v>
      </c>
      <c r="D1236" s="2" t="s">
        <v>1751</v>
      </c>
    </row>
    <row r="1237" spans="1:4" ht="22.5" customHeight="1" x14ac:dyDescent="0.25">
      <c r="A1237" s="1">
        <v>1237</v>
      </c>
      <c r="B1237" s="2" t="s">
        <v>378</v>
      </c>
      <c r="C1237" s="2" t="s">
        <v>1747</v>
      </c>
      <c r="D1237" s="2" t="s">
        <v>1108</v>
      </c>
    </row>
    <row r="1238" spans="1:4" ht="22.5" customHeight="1" x14ac:dyDescent="0.25">
      <c r="A1238" s="1">
        <v>1238</v>
      </c>
      <c r="B1238" s="2" t="s">
        <v>378</v>
      </c>
      <c r="C1238" s="2" t="s">
        <v>1747</v>
      </c>
      <c r="D1238" s="2" t="s">
        <v>1752</v>
      </c>
    </row>
    <row r="1239" spans="1:4" ht="22.5" customHeight="1" x14ac:dyDescent="0.25">
      <c r="A1239" s="1">
        <v>1239</v>
      </c>
      <c r="B1239" s="2" t="s">
        <v>378</v>
      </c>
      <c r="C1239" s="2" t="s">
        <v>1747</v>
      </c>
      <c r="D1239" s="2" t="s">
        <v>1753</v>
      </c>
    </row>
    <row r="1240" spans="1:4" ht="22.5" customHeight="1" x14ac:dyDescent="0.25">
      <c r="A1240" s="1">
        <v>1240</v>
      </c>
      <c r="B1240" s="2" t="s">
        <v>378</v>
      </c>
      <c r="C1240" s="2" t="s">
        <v>1747</v>
      </c>
      <c r="D1240" s="2" t="s">
        <v>1754</v>
      </c>
    </row>
    <row r="1241" spans="1:4" ht="22.5" customHeight="1" x14ac:dyDescent="0.25">
      <c r="A1241" s="1">
        <v>1241</v>
      </c>
      <c r="B1241" s="2" t="s">
        <v>378</v>
      </c>
      <c r="C1241" s="2" t="s">
        <v>1747</v>
      </c>
      <c r="D1241" s="2" t="s">
        <v>1755</v>
      </c>
    </row>
    <row r="1242" spans="1:4" ht="22.5" customHeight="1" x14ac:dyDescent="0.25">
      <c r="A1242" s="1">
        <v>1242</v>
      </c>
      <c r="B1242" s="2" t="s">
        <v>378</v>
      </c>
      <c r="C1242" s="2" t="s">
        <v>1747</v>
      </c>
      <c r="D1242" s="2" t="s">
        <v>1756</v>
      </c>
    </row>
    <row r="1243" spans="1:4" ht="22.5" customHeight="1" x14ac:dyDescent="0.25">
      <c r="A1243" s="1">
        <v>1243</v>
      </c>
      <c r="B1243" s="2" t="s">
        <v>378</v>
      </c>
      <c r="C1243" s="2" t="s">
        <v>1747</v>
      </c>
      <c r="D1243" s="2" t="s">
        <v>1757</v>
      </c>
    </row>
    <row r="1244" spans="1:4" ht="22.5" customHeight="1" x14ac:dyDescent="0.25">
      <c r="A1244" s="1">
        <v>1244</v>
      </c>
      <c r="B1244" s="2" t="s">
        <v>378</v>
      </c>
      <c r="C1244" s="2" t="s">
        <v>1747</v>
      </c>
      <c r="D1244" s="2" t="s">
        <v>1758</v>
      </c>
    </row>
    <row r="1245" spans="1:4" ht="22.5" customHeight="1" x14ac:dyDescent="0.25">
      <c r="A1245" s="1">
        <v>1245</v>
      </c>
      <c r="B1245" s="2" t="s">
        <v>378</v>
      </c>
      <c r="C1245" s="2" t="s">
        <v>1747</v>
      </c>
      <c r="D1245" s="2" t="s">
        <v>1759</v>
      </c>
    </row>
    <row r="1246" spans="1:4" ht="22.5" customHeight="1" x14ac:dyDescent="0.25">
      <c r="A1246" s="1">
        <v>1246</v>
      </c>
      <c r="B1246" s="2" t="s">
        <v>378</v>
      </c>
      <c r="C1246" s="2" t="s">
        <v>1747</v>
      </c>
      <c r="D1246" s="2" t="s">
        <v>1760</v>
      </c>
    </row>
    <row r="1247" spans="1:4" ht="22.5" customHeight="1" x14ac:dyDescent="0.25">
      <c r="A1247" s="1">
        <v>1247</v>
      </c>
      <c r="B1247" s="2" t="s">
        <v>378</v>
      </c>
      <c r="C1247" s="2" t="s">
        <v>1747</v>
      </c>
      <c r="D1247" s="2" t="s">
        <v>1761</v>
      </c>
    </row>
    <row r="1248" spans="1:4" ht="22.5" customHeight="1" x14ac:dyDescent="0.25">
      <c r="A1248" s="1">
        <v>1248</v>
      </c>
      <c r="B1248" s="2" t="s">
        <v>378</v>
      </c>
      <c r="C1248" s="2" t="s">
        <v>1747</v>
      </c>
      <c r="D1248" s="2" t="s">
        <v>1762</v>
      </c>
    </row>
    <row r="1249" spans="1:4" ht="22.5" customHeight="1" x14ac:dyDescent="0.25">
      <c r="A1249" s="1">
        <v>1249</v>
      </c>
      <c r="B1249" s="2" t="s">
        <v>378</v>
      </c>
      <c r="C1249" s="2" t="s">
        <v>1763</v>
      </c>
      <c r="D1249" s="2" t="s">
        <v>1764</v>
      </c>
    </row>
    <row r="1250" spans="1:4" ht="22.5" customHeight="1" x14ac:dyDescent="0.25">
      <c r="A1250" s="1">
        <v>1250</v>
      </c>
      <c r="B1250" s="2" t="s">
        <v>378</v>
      </c>
      <c r="C1250" s="2" t="s">
        <v>1763</v>
      </c>
      <c r="D1250" s="2" t="s">
        <v>1765</v>
      </c>
    </row>
    <row r="1251" spans="1:4" ht="22.5" customHeight="1" x14ac:dyDescent="0.25">
      <c r="A1251" s="1">
        <v>1251</v>
      </c>
      <c r="B1251" s="2" t="s">
        <v>378</v>
      </c>
      <c r="C1251" s="2" t="s">
        <v>1763</v>
      </c>
      <c r="D1251" s="2" t="s">
        <v>1766</v>
      </c>
    </row>
    <row r="1252" spans="1:4" ht="22.5" customHeight="1" x14ac:dyDescent="0.25">
      <c r="A1252" s="1">
        <v>1252</v>
      </c>
      <c r="B1252" s="2" t="s">
        <v>378</v>
      </c>
      <c r="C1252" s="2" t="s">
        <v>1763</v>
      </c>
      <c r="D1252" s="2" t="s">
        <v>1767</v>
      </c>
    </row>
    <row r="1253" spans="1:4" ht="22.5" customHeight="1" x14ac:dyDescent="0.25">
      <c r="A1253" s="1">
        <v>1253</v>
      </c>
      <c r="B1253" s="2" t="s">
        <v>378</v>
      </c>
      <c r="C1253" s="2" t="s">
        <v>1763</v>
      </c>
      <c r="D1253" s="2" t="s">
        <v>1768</v>
      </c>
    </row>
    <row r="1254" spans="1:4" ht="22.5" customHeight="1" x14ac:dyDescent="0.25">
      <c r="A1254" s="1">
        <v>1254</v>
      </c>
      <c r="B1254" s="2" t="s">
        <v>378</v>
      </c>
      <c r="C1254" s="2" t="s">
        <v>1763</v>
      </c>
      <c r="D1254" s="2" t="s">
        <v>1769</v>
      </c>
    </row>
    <row r="1255" spans="1:4" ht="22.5" customHeight="1" x14ac:dyDescent="0.25">
      <c r="A1255" s="1">
        <v>1255</v>
      </c>
      <c r="B1255" s="2" t="s">
        <v>378</v>
      </c>
      <c r="C1255" s="2" t="s">
        <v>1763</v>
      </c>
      <c r="D1255" s="2" t="s">
        <v>1770</v>
      </c>
    </row>
    <row r="1256" spans="1:4" ht="22.5" customHeight="1" x14ac:dyDescent="0.25">
      <c r="A1256" s="1">
        <v>1256</v>
      </c>
      <c r="B1256" s="2" t="s">
        <v>378</v>
      </c>
      <c r="C1256" s="2" t="s">
        <v>1763</v>
      </c>
      <c r="D1256" s="2" t="s">
        <v>1771</v>
      </c>
    </row>
    <row r="1257" spans="1:4" ht="22.5" customHeight="1" x14ac:dyDescent="0.25">
      <c r="A1257" s="1">
        <v>1257</v>
      </c>
      <c r="B1257" s="2" t="s">
        <v>378</v>
      </c>
      <c r="C1257" s="2" t="s">
        <v>1763</v>
      </c>
      <c r="D1257" s="2" t="s">
        <v>1772</v>
      </c>
    </row>
    <row r="1258" spans="1:4" ht="22.5" customHeight="1" x14ac:dyDescent="0.25">
      <c r="A1258" s="1">
        <v>1258</v>
      </c>
      <c r="B1258" s="2" t="s">
        <v>378</v>
      </c>
      <c r="C1258" s="2" t="s">
        <v>1763</v>
      </c>
      <c r="D1258" s="2" t="s">
        <v>1773</v>
      </c>
    </row>
    <row r="1259" spans="1:4" ht="22.5" customHeight="1" x14ac:dyDescent="0.25">
      <c r="A1259" s="1">
        <v>1259</v>
      </c>
      <c r="B1259" s="2" t="s">
        <v>378</v>
      </c>
      <c r="C1259" s="2" t="s">
        <v>1774</v>
      </c>
      <c r="D1259" s="2" t="s">
        <v>1775</v>
      </c>
    </row>
    <row r="1260" spans="1:4" ht="22.5" customHeight="1" x14ac:dyDescent="0.25">
      <c r="A1260" s="1">
        <v>1260</v>
      </c>
      <c r="B1260" s="2" t="s">
        <v>378</v>
      </c>
      <c r="C1260" s="2" t="s">
        <v>1774</v>
      </c>
      <c r="D1260" s="2" t="s">
        <v>1776</v>
      </c>
    </row>
    <row r="1261" spans="1:4" ht="22.5" customHeight="1" x14ac:dyDescent="0.25">
      <c r="A1261" s="1">
        <v>1261</v>
      </c>
      <c r="B1261" s="2" t="s">
        <v>378</v>
      </c>
      <c r="C1261" s="2" t="s">
        <v>1774</v>
      </c>
      <c r="D1261" s="2" t="s">
        <v>1777</v>
      </c>
    </row>
    <row r="1262" spans="1:4" ht="22.5" customHeight="1" x14ac:dyDescent="0.25">
      <c r="A1262" s="1">
        <v>1262</v>
      </c>
      <c r="B1262" s="2" t="s">
        <v>378</v>
      </c>
      <c r="C1262" s="2" t="s">
        <v>1774</v>
      </c>
      <c r="D1262" s="2" t="s">
        <v>1778</v>
      </c>
    </row>
    <row r="1263" spans="1:4" ht="22.5" customHeight="1" x14ac:dyDescent="0.25">
      <c r="A1263" s="1">
        <v>1263</v>
      </c>
      <c r="B1263" s="2" t="s">
        <v>378</v>
      </c>
      <c r="C1263" s="2" t="s">
        <v>1774</v>
      </c>
      <c r="D1263" s="2" t="s">
        <v>1048</v>
      </c>
    </row>
    <row r="1264" spans="1:4" ht="22.5" customHeight="1" x14ac:dyDescent="0.25">
      <c r="A1264" s="1">
        <v>1264</v>
      </c>
      <c r="B1264" s="2" t="s">
        <v>378</v>
      </c>
      <c r="C1264" s="2" t="s">
        <v>1774</v>
      </c>
      <c r="D1264" s="2" t="s">
        <v>1779</v>
      </c>
    </row>
    <row r="1265" spans="1:4" ht="22.5" customHeight="1" x14ac:dyDescent="0.25">
      <c r="A1265" s="1">
        <v>1265</v>
      </c>
      <c r="B1265" s="2" t="s">
        <v>378</v>
      </c>
      <c r="C1265" s="2" t="s">
        <v>1774</v>
      </c>
      <c r="D1265" s="2" t="s">
        <v>1780</v>
      </c>
    </row>
    <row r="1266" spans="1:4" ht="22.5" customHeight="1" x14ac:dyDescent="0.25">
      <c r="A1266" s="1">
        <v>1266</v>
      </c>
      <c r="B1266" s="2" t="s">
        <v>378</v>
      </c>
      <c r="C1266" s="2" t="s">
        <v>1774</v>
      </c>
      <c r="D1266" s="2" t="s">
        <v>1781</v>
      </c>
    </row>
    <row r="1267" spans="1:4" ht="22.5" customHeight="1" x14ac:dyDescent="0.25">
      <c r="A1267" s="1">
        <v>1267</v>
      </c>
      <c r="B1267" s="2" t="s">
        <v>378</v>
      </c>
      <c r="C1267" s="2" t="s">
        <v>1774</v>
      </c>
      <c r="D1267" s="2" t="s">
        <v>1782</v>
      </c>
    </row>
    <row r="1268" spans="1:4" ht="22.5" customHeight="1" x14ac:dyDescent="0.25">
      <c r="A1268" s="1">
        <v>1268</v>
      </c>
      <c r="B1268" s="2" t="s">
        <v>378</v>
      </c>
      <c r="C1268" s="2" t="s">
        <v>1774</v>
      </c>
      <c r="D1268" s="2" t="s">
        <v>1783</v>
      </c>
    </row>
    <row r="1269" spans="1:4" ht="22.5" customHeight="1" x14ac:dyDescent="0.25">
      <c r="A1269" s="1">
        <v>1269</v>
      </c>
      <c r="B1269" s="2" t="s">
        <v>378</v>
      </c>
      <c r="C1269" s="2" t="s">
        <v>1774</v>
      </c>
      <c r="D1269" s="2" t="s">
        <v>1784</v>
      </c>
    </row>
    <row r="1270" spans="1:4" ht="22.5" customHeight="1" x14ac:dyDescent="0.25">
      <c r="A1270" s="1">
        <v>1270</v>
      </c>
      <c r="B1270" s="2" t="s">
        <v>378</v>
      </c>
      <c r="C1270" s="2" t="s">
        <v>1774</v>
      </c>
      <c r="D1270" s="2" t="s">
        <v>1785</v>
      </c>
    </row>
    <row r="1271" spans="1:4" ht="22.5" customHeight="1" x14ac:dyDescent="0.25">
      <c r="A1271" s="1">
        <v>1271</v>
      </c>
      <c r="B1271" s="2" t="s">
        <v>378</v>
      </c>
      <c r="C1271" s="2" t="s">
        <v>1786</v>
      </c>
      <c r="D1271" s="2" t="s">
        <v>726</v>
      </c>
    </row>
    <row r="1272" spans="1:4" ht="22.5" customHeight="1" x14ac:dyDescent="0.25">
      <c r="A1272" s="1">
        <v>1272</v>
      </c>
      <c r="B1272" s="2" t="s">
        <v>378</v>
      </c>
      <c r="C1272" s="2" t="s">
        <v>1786</v>
      </c>
      <c r="D1272" s="2" t="s">
        <v>1787</v>
      </c>
    </row>
    <row r="1273" spans="1:4" ht="22.5" customHeight="1" x14ac:dyDescent="0.25">
      <c r="A1273" s="1">
        <v>1273</v>
      </c>
      <c r="B1273" s="2" t="s">
        <v>378</v>
      </c>
      <c r="C1273" s="2" t="s">
        <v>1786</v>
      </c>
      <c r="D1273" s="2" t="s">
        <v>1788</v>
      </c>
    </row>
    <row r="1274" spans="1:4" ht="22.5" customHeight="1" x14ac:dyDescent="0.25">
      <c r="A1274" s="1">
        <v>1274</v>
      </c>
      <c r="B1274" s="2" t="s">
        <v>378</v>
      </c>
      <c r="C1274" s="2" t="s">
        <v>1786</v>
      </c>
      <c r="D1274" s="2" t="s">
        <v>896</v>
      </c>
    </row>
    <row r="1275" spans="1:4" ht="22.5" customHeight="1" x14ac:dyDescent="0.25">
      <c r="A1275" s="1">
        <v>1275</v>
      </c>
      <c r="B1275" s="2" t="s">
        <v>378</v>
      </c>
      <c r="C1275" s="2" t="s">
        <v>1786</v>
      </c>
      <c r="D1275" s="2" t="s">
        <v>1789</v>
      </c>
    </row>
    <row r="1276" spans="1:4" ht="22.5" customHeight="1" x14ac:dyDescent="0.25">
      <c r="A1276" s="1">
        <v>1276</v>
      </c>
      <c r="B1276" s="2" t="s">
        <v>378</v>
      </c>
      <c r="C1276" s="2" t="s">
        <v>1786</v>
      </c>
      <c r="D1276" s="2" t="s">
        <v>1790</v>
      </c>
    </row>
    <row r="1277" spans="1:4" ht="22.5" customHeight="1" x14ac:dyDescent="0.25">
      <c r="A1277" s="1">
        <v>1277</v>
      </c>
      <c r="B1277" s="2" t="s">
        <v>378</v>
      </c>
      <c r="C1277" s="2" t="s">
        <v>1786</v>
      </c>
      <c r="D1277" s="2" t="s">
        <v>1791</v>
      </c>
    </row>
    <row r="1278" spans="1:4" ht="22.5" customHeight="1" x14ac:dyDescent="0.25">
      <c r="A1278" s="1">
        <v>1278</v>
      </c>
      <c r="B1278" s="2" t="s">
        <v>378</v>
      </c>
      <c r="C1278" s="2" t="s">
        <v>1786</v>
      </c>
      <c r="D1278" s="2" t="s">
        <v>1792</v>
      </c>
    </row>
    <row r="1279" spans="1:4" ht="22.5" customHeight="1" x14ac:dyDescent="0.25">
      <c r="A1279" s="1">
        <v>1279</v>
      </c>
      <c r="B1279" s="2" t="s">
        <v>378</v>
      </c>
      <c r="C1279" s="2" t="s">
        <v>1786</v>
      </c>
      <c r="D1279" s="2" t="s">
        <v>1793</v>
      </c>
    </row>
    <row r="1280" spans="1:4" ht="22.5" customHeight="1" x14ac:dyDescent="0.25">
      <c r="A1280" s="1">
        <v>1280</v>
      </c>
      <c r="B1280" s="2" t="s">
        <v>378</v>
      </c>
      <c r="C1280" s="2" t="s">
        <v>1786</v>
      </c>
      <c r="D1280" s="2" t="s">
        <v>1794</v>
      </c>
    </row>
    <row r="1281" spans="1:4" ht="22.5" customHeight="1" x14ac:dyDescent="0.25">
      <c r="A1281" s="1">
        <v>1281</v>
      </c>
      <c r="B1281" s="2" t="s">
        <v>378</v>
      </c>
      <c r="C1281" s="2" t="s">
        <v>1786</v>
      </c>
      <c r="D1281" s="2" t="s">
        <v>1795</v>
      </c>
    </row>
    <row r="1282" spans="1:4" ht="22.5" customHeight="1" x14ac:dyDescent="0.25">
      <c r="A1282" s="1">
        <v>1282</v>
      </c>
      <c r="B1282" s="2" t="s">
        <v>378</v>
      </c>
      <c r="C1282" s="2" t="s">
        <v>1786</v>
      </c>
      <c r="D1282" s="2" t="s">
        <v>1796</v>
      </c>
    </row>
    <row r="1283" spans="1:4" ht="22.5" customHeight="1" x14ac:dyDescent="0.25">
      <c r="A1283" s="1">
        <v>1283</v>
      </c>
      <c r="B1283" s="2" t="s">
        <v>378</v>
      </c>
      <c r="C1283" s="2" t="s">
        <v>1786</v>
      </c>
      <c r="D1283" s="2" t="s">
        <v>1786</v>
      </c>
    </row>
    <row r="1284" spans="1:4" ht="22.5" customHeight="1" x14ac:dyDescent="0.25">
      <c r="A1284" s="1">
        <v>1284</v>
      </c>
      <c r="B1284" s="2" t="s">
        <v>378</v>
      </c>
      <c r="C1284" s="2" t="s">
        <v>1786</v>
      </c>
      <c r="D1284" s="2" t="s">
        <v>1797</v>
      </c>
    </row>
    <row r="1285" spans="1:4" ht="22.5" customHeight="1" x14ac:dyDescent="0.25">
      <c r="A1285" s="1">
        <v>1285</v>
      </c>
      <c r="B1285" s="2" t="s">
        <v>378</v>
      </c>
      <c r="C1285" s="2" t="s">
        <v>1786</v>
      </c>
      <c r="D1285" s="2" t="s">
        <v>1798</v>
      </c>
    </row>
    <row r="1286" spans="1:4" ht="22.5" customHeight="1" x14ac:dyDescent="0.25">
      <c r="A1286" s="1">
        <v>1286</v>
      </c>
      <c r="B1286" s="2" t="s">
        <v>378</v>
      </c>
      <c r="C1286" s="2" t="s">
        <v>1786</v>
      </c>
      <c r="D1286" s="2" t="s">
        <v>1799</v>
      </c>
    </row>
    <row r="1287" spans="1:4" ht="22.5" customHeight="1" x14ac:dyDescent="0.25">
      <c r="A1287" s="1">
        <v>1287</v>
      </c>
      <c r="B1287" s="2" t="s">
        <v>378</v>
      </c>
      <c r="C1287" s="2" t="s">
        <v>1800</v>
      </c>
      <c r="D1287" s="2" t="s">
        <v>1801</v>
      </c>
    </row>
    <row r="1288" spans="1:4" ht="22.5" customHeight="1" x14ac:dyDescent="0.25">
      <c r="A1288" s="1">
        <v>1288</v>
      </c>
      <c r="B1288" s="2" t="s">
        <v>378</v>
      </c>
      <c r="C1288" s="2" t="s">
        <v>1800</v>
      </c>
      <c r="D1288" s="2" t="s">
        <v>1802</v>
      </c>
    </row>
    <row r="1289" spans="1:4" ht="22.5" customHeight="1" x14ac:dyDescent="0.25">
      <c r="A1289" s="1">
        <v>1289</v>
      </c>
      <c r="B1289" s="2" t="s">
        <v>378</v>
      </c>
      <c r="C1289" s="2" t="s">
        <v>1800</v>
      </c>
      <c r="D1289" s="2" t="s">
        <v>1803</v>
      </c>
    </row>
    <row r="1290" spans="1:4" ht="22.5" customHeight="1" x14ac:dyDescent="0.25">
      <c r="A1290" s="1">
        <v>1290</v>
      </c>
      <c r="B1290" s="2" t="s">
        <v>378</v>
      </c>
      <c r="C1290" s="2" t="s">
        <v>1800</v>
      </c>
      <c r="D1290" s="2" t="s">
        <v>534</v>
      </c>
    </row>
    <row r="1291" spans="1:4" ht="22.5" customHeight="1" x14ac:dyDescent="0.25">
      <c r="A1291" s="1">
        <v>1291</v>
      </c>
      <c r="B1291" s="2" t="s">
        <v>378</v>
      </c>
      <c r="C1291" s="2" t="s">
        <v>1800</v>
      </c>
      <c r="D1291" s="2" t="s">
        <v>1804</v>
      </c>
    </row>
    <row r="1292" spans="1:4" ht="22.5" customHeight="1" x14ac:dyDescent="0.25">
      <c r="A1292" s="1">
        <v>1292</v>
      </c>
      <c r="B1292" s="2" t="s">
        <v>378</v>
      </c>
      <c r="C1292" s="2" t="s">
        <v>1800</v>
      </c>
      <c r="D1292" s="2" t="s">
        <v>1805</v>
      </c>
    </row>
    <row r="1293" spans="1:4" ht="22.5" customHeight="1" x14ac:dyDescent="0.25">
      <c r="A1293" s="1">
        <v>1293</v>
      </c>
      <c r="B1293" s="2" t="s">
        <v>378</v>
      </c>
      <c r="C1293" s="2" t="s">
        <v>1800</v>
      </c>
      <c r="D1293" s="2" t="s">
        <v>1806</v>
      </c>
    </row>
    <row r="1294" spans="1:4" ht="22.5" customHeight="1" x14ac:dyDescent="0.25">
      <c r="A1294" s="1">
        <v>1294</v>
      </c>
      <c r="B1294" s="2" t="s">
        <v>378</v>
      </c>
      <c r="C1294" s="2" t="s">
        <v>1800</v>
      </c>
      <c r="D1294" s="2" t="s">
        <v>1807</v>
      </c>
    </row>
    <row r="1295" spans="1:4" ht="22.5" customHeight="1" x14ac:dyDescent="0.25">
      <c r="A1295" s="1">
        <v>1295</v>
      </c>
      <c r="B1295" s="2" t="s">
        <v>378</v>
      </c>
      <c r="C1295" s="2" t="s">
        <v>1800</v>
      </c>
      <c r="D1295" s="2" t="s">
        <v>1808</v>
      </c>
    </row>
    <row r="1296" spans="1:4" ht="22.5" customHeight="1" x14ac:dyDescent="0.25">
      <c r="A1296" s="1">
        <v>1296</v>
      </c>
      <c r="B1296" s="2" t="s">
        <v>378</v>
      </c>
      <c r="C1296" s="2" t="s">
        <v>1800</v>
      </c>
      <c r="D1296" s="2" t="s">
        <v>1809</v>
      </c>
    </row>
    <row r="1297" spans="1:4" ht="22.5" customHeight="1" x14ac:dyDescent="0.25">
      <c r="A1297" s="1">
        <v>1297</v>
      </c>
      <c r="B1297" s="2" t="s">
        <v>378</v>
      </c>
      <c r="C1297" s="2" t="s">
        <v>1800</v>
      </c>
      <c r="D1297" s="2" t="s">
        <v>823</v>
      </c>
    </row>
    <row r="1298" spans="1:4" ht="22.5" customHeight="1" x14ac:dyDescent="0.25">
      <c r="A1298" s="1">
        <v>1298</v>
      </c>
      <c r="B1298" s="2" t="s">
        <v>378</v>
      </c>
      <c r="C1298" s="2" t="s">
        <v>1800</v>
      </c>
      <c r="D1298" s="2" t="s">
        <v>1810</v>
      </c>
    </row>
    <row r="1299" spans="1:4" ht="22.5" customHeight="1" x14ac:dyDescent="0.25">
      <c r="A1299" s="1">
        <v>1299</v>
      </c>
      <c r="B1299" s="2" t="s">
        <v>378</v>
      </c>
      <c r="C1299" s="2" t="s">
        <v>1800</v>
      </c>
      <c r="D1299" s="2" t="s">
        <v>1811</v>
      </c>
    </row>
    <row r="1300" spans="1:4" ht="22.5" customHeight="1" x14ac:dyDescent="0.25">
      <c r="A1300" s="1">
        <v>1300</v>
      </c>
      <c r="B1300" s="2" t="s">
        <v>378</v>
      </c>
      <c r="C1300" s="2" t="s">
        <v>1800</v>
      </c>
      <c r="D1300" s="2" t="s">
        <v>1812</v>
      </c>
    </row>
    <row r="1301" spans="1:4" ht="22.5" customHeight="1" x14ac:dyDescent="0.25">
      <c r="A1301" s="1">
        <v>1301</v>
      </c>
      <c r="B1301" s="2" t="s">
        <v>378</v>
      </c>
      <c r="C1301" s="2" t="s">
        <v>1800</v>
      </c>
      <c r="D1301" s="2" t="s">
        <v>1813</v>
      </c>
    </row>
    <row r="1302" spans="1:4" ht="22.5" customHeight="1" x14ac:dyDescent="0.25">
      <c r="A1302" s="1">
        <v>1302</v>
      </c>
      <c r="B1302" s="2" t="s">
        <v>378</v>
      </c>
      <c r="C1302" s="2" t="s">
        <v>1800</v>
      </c>
      <c r="D1302" s="2" t="s">
        <v>1286</v>
      </c>
    </row>
    <row r="1303" spans="1:4" ht="22.5" customHeight="1" x14ac:dyDescent="0.25">
      <c r="A1303" s="1">
        <v>1303</v>
      </c>
      <c r="B1303" s="2" t="s">
        <v>378</v>
      </c>
      <c r="C1303" s="2" t="s">
        <v>1800</v>
      </c>
      <c r="D1303" s="2" t="s">
        <v>1814</v>
      </c>
    </row>
    <row r="1304" spans="1:4" ht="22.5" customHeight="1" x14ac:dyDescent="0.25">
      <c r="A1304" s="1">
        <v>1304</v>
      </c>
      <c r="B1304" s="2" t="s">
        <v>378</v>
      </c>
      <c r="C1304" s="2" t="s">
        <v>1800</v>
      </c>
      <c r="D1304" s="2" t="s">
        <v>1815</v>
      </c>
    </row>
    <row r="1305" spans="1:4" ht="22.5" customHeight="1" x14ac:dyDescent="0.25">
      <c r="A1305" s="1">
        <v>1305</v>
      </c>
      <c r="B1305" s="2" t="s">
        <v>378</v>
      </c>
      <c r="C1305" s="2" t="s">
        <v>1800</v>
      </c>
      <c r="D1305" s="2" t="s">
        <v>1816</v>
      </c>
    </row>
    <row r="1306" spans="1:4" ht="22.5" customHeight="1" x14ac:dyDescent="0.25">
      <c r="A1306" s="1">
        <v>1306</v>
      </c>
      <c r="B1306" s="2" t="s">
        <v>378</v>
      </c>
      <c r="C1306" s="2" t="s">
        <v>1800</v>
      </c>
      <c r="D1306" s="2" t="s">
        <v>1817</v>
      </c>
    </row>
    <row r="1307" spans="1:4" ht="22.5" customHeight="1" x14ac:dyDescent="0.25">
      <c r="A1307" s="1">
        <v>1307</v>
      </c>
      <c r="B1307" s="2" t="s">
        <v>378</v>
      </c>
      <c r="C1307" s="2" t="s">
        <v>1800</v>
      </c>
      <c r="D1307" s="2" t="s">
        <v>1818</v>
      </c>
    </row>
    <row r="1308" spans="1:4" ht="22.5" customHeight="1" x14ac:dyDescent="0.25">
      <c r="A1308" s="1">
        <v>1308</v>
      </c>
      <c r="B1308" s="2" t="s">
        <v>378</v>
      </c>
      <c r="C1308" s="2" t="s">
        <v>1800</v>
      </c>
      <c r="D1308" s="2" t="s">
        <v>1819</v>
      </c>
    </row>
    <row r="1309" spans="1:4" ht="22.5" customHeight="1" x14ac:dyDescent="0.25">
      <c r="A1309" s="1">
        <v>1309</v>
      </c>
      <c r="B1309" s="2" t="s">
        <v>378</v>
      </c>
      <c r="C1309" s="2" t="s">
        <v>1800</v>
      </c>
      <c r="D1309" s="2" t="s">
        <v>1820</v>
      </c>
    </row>
    <row r="1310" spans="1:4" ht="22.5" customHeight="1" x14ac:dyDescent="0.25">
      <c r="A1310" s="1">
        <v>1310</v>
      </c>
      <c r="B1310" s="2" t="s">
        <v>378</v>
      </c>
      <c r="C1310" s="2" t="s">
        <v>1800</v>
      </c>
      <c r="D1310" s="2" t="s">
        <v>1821</v>
      </c>
    </row>
    <row r="1311" spans="1:4" ht="22.5" customHeight="1" x14ac:dyDescent="0.25">
      <c r="A1311" s="1">
        <v>1311</v>
      </c>
      <c r="B1311" s="2" t="s">
        <v>378</v>
      </c>
      <c r="C1311" s="2" t="s">
        <v>1800</v>
      </c>
      <c r="D1311" s="2" t="s">
        <v>1822</v>
      </c>
    </row>
    <row r="1312" spans="1:4" ht="22.5" customHeight="1" x14ac:dyDescent="0.25">
      <c r="A1312" s="1">
        <v>1312</v>
      </c>
      <c r="B1312" s="2" t="s">
        <v>378</v>
      </c>
      <c r="C1312" s="2" t="s">
        <v>1800</v>
      </c>
      <c r="D1312" s="2" t="s">
        <v>1823</v>
      </c>
    </row>
    <row r="1313" spans="1:4" ht="22.5" customHeight="1" x14ac:dyDescent="0.25">
      <c r="A1313" s="1">
        <v>1313</v>
      </c>
      <c r="B1313" s="2" t="s">
        <v>378</v>
      </c>
      <c r="C1313" s="2" t="s">
        <v>1800</v>
      </c>
      <c r="D1313" s="2" t="s">
        <v>1824</v>
      </c>
    </row>
    <row r="1314" spans="1:4" ht="22.5" customHeight="1" x14ac:dyDescent="0.25">
      <c r="A1314" s="1">
        <v>1314</v>
      </c>
      <c r="B1314" s="2" t="s">
        <v>378</v>
      </c>
      <c r="C1314" s="2" t="s">
        <v>1800</v>
      </c>
      <c r="D1314" s="2" t="s">
        <v>1825</v>
      </c>
    </row>
    <row r="1315" spans="1:4" ht="22.5" customHeight="1" x14ac:dyDescent="0.25">
      <c r="A1315" s="1">
        <v>1315</v>
      </c>
      <c r="B1315" s="2" t="s">
        <v>378</v>
      </c>
      <c r="C1315" s="2" t="s">
        <v>1800</v>
      </c>
      <c r="D1315" s="2" t="s">
        <v>1826</v>
      </c>
    </row>
    <row r="1316" spans="1:4" ht="22.5" customHeight="1" x14ac:dyDescent="0.25">
      <c r="A1316" s="1">
        <v>1316</v>
      </c>
      <c r="B1316" s="2" t="s">
        <v>378</v>
      </c>
      <c r="C1316" s="2" t="s">
        <v>1800</v>
      </c>
      <c r="D1316" s="2" t="s">
        <v>1827</v>
      </c>
    </row>
    <row r="1317" spans="1:4" ht="22.5" customHeight="1" x14ac:dyDescent="0.25">
      <c r="A1317" s="1">
        <v>1317</v>
      </c>
      <c r="B1317" s="2" t="s">
        <v>378</v>
      </c>
      <c r="C1317" s="2" t="s">
        <v>1800</v>
      </c>
      <c r="D1317" s="2" t="s">
        <v>1828</v>
      </c>
    </row>
    <row r="1318" spans="1:4" ht="22.5" customHeight="1" x14ac:dyDescent="0.25">
      <c r="A1318" s="1">
        <v>1318</v>
      </c>
      <c r="B1318" s="2" t="s">
        <v>378</v>
      </c>
      <c r="C1318" s="2" t="s">
        <v>1800</v>
      </c>
      <c r="D1318" s="2" t="s">
        <v>1829</v>
      </c>
    </row>
    <row r="1319" spans="1:4" ht="22.5" customHeight="1" x14ac:dyDescent="0.25">
      <c r="A1319" s="1">
        <v>1319</v>
      </c>
      <c r="B1319" s="2" t="s">
        <v>378</v>
      </c>
      <c r="C1319" s="2" t="s">
        <v>1800</v>
      </c>
      <c r="D1319" s="2" t="s">
        <v>1830</v>
      </c>
    </row>
    <row r="1320" spans="1:4" ht="22.5" customHeight="1" x14ac:dyDescent="0.25">
      <c r="A1320" s="1">
        <v>1320</v>
      </c>
      <c r="B1320" s="2" t="s">
        <v>378</v>
      </c>
      <c r="C1320" s="2" t="s">
        <v>1800</v>
      </c>
      <c r="D1320" s="2" t="s">
        <v>1831</v>
      </c>
    </row>
    <row r="1321" spans="1:4" ht="22.5" customHeight="1" x14ac:dyDescent="0.25">
      <c r="A1321" s="1">
        <v>1321</v>
      </c>
      <c r="B1321" s="2" t="s">
        <v>378</v>
      </c>
      <c r="C1321" s="2" t="s">
        <v>1800</v>
      </c>
      <c r="D1321" s="2" t="s">
        <v>378</v>
      </c>
    </row>
    <row r="1322" spans="1:4" ht="22.5" customHeight="1" x14ac:dyDescent="0.25">
      <c r="A1322" s="1">
        <v>1322</v>
      </c>
      <c r="B1322" s="2" t="s">
        <v>378</v>
      </c>
      <c r="C1322" s="2" t="s">
        <v>1800</v>
      </c>
      <c r="D1322" s="2" t="s">
        <v>1832</v>
      </c>
    </row>
    <row r="1323" spans="1:4" ht="22.5" customHeight="1" x14ac:dyDescent="0.25">
      <c r="A1323" s="1">
        <v>1323</v>
      </c>
      <c r="B1323" s="2" t="s">
        <v>378</v>
      </c>
      <c r="C1323" s="2" t="s">
        <v>1800</v>
      </c>
      <c r="D1323" s="2" t="s">
        <v>1833</v>
      </c>
    </row>
    <row r="1324" spans="1:4" ht="22.5" customHeight="1" x14ac:dyDescent="0.25">
      <c r="A1324" s="1">
        <v>1324</v>
      </c>
      <c r="B1324" s="2" t="s">
        <v>378</v>
      </c>
      <c r="C1324" s="2" t="s">
        <v>1800</v>
      </c>
      <c r="D1324" s="2" t="s">
        <v>1834</v>
      </c>
    </row>
    <row r="1325" spans="1:4" ht="22.5" customHeight="1" x14ac:dyDescent="0.25">
      <c r="A1325" s="1">
        <v>1325</v>
      </c>
      <c r="B1325" s="2" t="s">
        <v>378</v>
      </c>
      <c r="C1325" s="2" t="s">
        <v>1800</v>
      </c>
      <c r="D1325" s="2" t="s">
        <v>1835</v>
      </c>
    </row>
    <row r="1326" spans="1:4" ht="22.5" customHeight="1" x14ac:dyDescent="0.25">
      <c r="A1326" s="1">
        <v>1326</v>
      </c>
      <c r="B1326" s="2" t="s">
        <v>378</v>
      </c>
      <c r="C1326" s="2" t="s">
        <v>1800</v>
      </c>
      <c r="D1326" s="2" t="s">
        <v>1836</v>
      </c>
    </row>
    <row r="1327" spans="1:4" ht="22.5" customHeight="1" x14ac:dyDescent="0.25">
      <c r="A1327" s="1">
        <v>1327</v>
      </c>
      <c r="B1327" s="2" t="s">
        <v>378</v>
      </c>
      <c r="C1327" s="2" t="s">
        <v>1800</v>
      </c>
      <c r="D1327" s="2" t="s">
        <v>1837</v>
      </c>
    </row>
    <row r="1328" spans="1:4" ht="22.5" customHeight="1" x14ac:dyDescent="0.25">
      <c r="A1328" s="1">
        <v>1328</v>
      </c>
      <c r="B1328" s="2" t="s">
        <v>378</v>
      </c>
      <c r="C1328" s="2" t="s">
        <v>1800</v>
      </c>
      <c r="D1328" s="2" t="s">
        <v>1838</v>
      </c>
    </row>
    <row r="1329" spans="1:4" ht="22.5" customHeight="1" x14ac:dyDescent="0.25">
      <c r="A1329" s="1">
        <v>1329</v>
      </c>
      <c r="B1329" s="2" t="s">
        <v>378</v>
      </c>
      <c r="C1329" s="2" t="s">
        <v>1800</v>
      </c>
      <c r="D1329" s="2" t="s">
        <v>1839</v>
      </c>
    </row>
    <row r="1330" spans="1:4" ht="22.5" customHeight="1" x14ac:dyDescent="0.25">
      <c r="A1330" s="1">
        <v>1330</v>
      </c>
      <c r="B1330" s="2" t="s">
        <v>378</v>
      </c>
      <c r="C1330" s="2" t="s">
        <v>1840</v>
      </c>
      <c r="D1330" s="2" t="s">
        <v>1841</v>
      </c>
    </row>
    <row r="1331" spans="1:4" ht="22.5" customHeight="1" x14ac:dyDescent="0.25">
      <c r="A1331" s="1">
        <v>1331</v>
      </c>
      <c r="B1331" s="2" t="s">
        <v>378</v>
      </c>
      <c r="C1331" s="2" t="s">
        <v>1840</v>
      </c>
      <c r="D1331" s="2" t="s">
        <v>1842</v>
      </c>
    </row>
    <row r="1332" spans="1:4" ht="22.5" customHeight="1" x14ac:dyDescent="0.25">
      <c r="A1332" s="1">
        <v>1332</v>
      </c>
      <c r="B1332" s="2" t="s">
        <v>378</v>
      </c>
      <c r="C1332" s="2" t="s">
        <v>1840</v>
      </c>
      <c r="D1332" s="2" t="s">
        <v>1843</v>
      </c>
    </row>
    <row r="1333" spans="1:4" ht="22.5" customHeight="1" x14ac:dyDescent="0.25">
      <c r="A1333" s="1">
        <v>1333</v>
      </c>
      <c r="B1333" s="2" t="s">
        <v>378</v>
      </c>
      <c r="C1333" s="2" t="s">
        <v>1840</v>
      </c>
      <c r="D1333" s="2" t="s">
        <v>1844</v>
      </c>
    </row>
    <row r="1334" spans="1:4" ht="22.5" customHeight="1" x14ac:dyDescent="0.25">
      <c r="A1334" s="1">
        <v>1334</v>
      </c>
      <c r="B1334" s="2" t="s">
        <v>378</v>
      </c>
      <c r="C1334" s="2" t="s">
        <v>1845</v>
      </c>
      <c r="D1334" s="2" t="s">
        <v>1846</v>
      </c>
    </row>
    <row r="1335" spans="1:4" ht="22.5" customHeight="1" x14ac:dyDescent="0.25">
      <c r="A1335" s="1">
        <v>1335</v>
      </c>
      <c r="B1335" s="2" t="s">
        <v>378</v>
      </c>
      <c r="C1335" s="2" t="s">
        <v>1845</v>
      </c>
      <c r="D1335" s="2" t="s">
        <v>1847</v>
      </c>
    </row>
    <row r="1336" spans="1:4" ht="22.5" customHeight="1" x14ac:dyDescent="0.25">
      <c r="A1336" s="1">
        <v>1336</v>
      </c>
      <c r="B1336" s="2" t="s">
        <v>378</v>
      </c>
      <c r="C1336" s="2" t="s">
        <v>1845</v>
      </c>
      <c r="D1336" s="2" t="s">
        <v>1848</v>
      </c>
    </row>
    <row r="1337" spans="1:4" ht="22.5" customHeight="1" x14ac:dyDescent="0.25">
      <c r="A1337" s="1">
        <v>1337</v>
      </c>
      <c r="B1337" s="2" t="s">
        <v>378</v>
      </c>
      <c r="C1337" s="2" t="s">
        <v>1845</v>
      </c>
      <c r="D1337" s="2" t="s">
        <v>1849</v>
      </c>
    </row>
    <row r="1338" spans="1:4" ht="22.5" customHeight="1" x14ac:dyDescent="0.25">
      <c r="A1338" s="1">
        <v>1338</v>
      </c>
      <c r="B1338" s="2" t="s">
        <v>378</v>
      </c>
      <c r="C1338" s="2" t="s">
        <v>1845</v>
      </c>
      <c r="D1338" s="2" t="s">
        <v>1850</v>
      </c>
    </row>
    <row r="1339" spans="1:4" ht="22.5" customHeight="1" x14ac:dyDescent="0.25">
      <c r="A1339" s="1">
        <v>1339</v>
      </c>
      <c r="B1339" s="2" t="s">
        <v>378</v>
      </c>
      <c r="C1339" s="2" t="s">
        <v>1845</v>
      </c>
      <c r="D1339" s="2" t="s">
        <v>1851</v>
      </c>
    </row>
    <row r="1340" spans="1:4" ht="22.5" customHeight="1" x14ac:dyDescent="0.25">
      <c r="A1340" s="1">
        <v>1340</v>
      </c>
      <c r="B1340" s="2" t="s">
        <v>378</v>
      </c>
      <c r="C1340" s="2" t="s">
        <v>1845</v>
      </c>
      <c r="D1340" s="2" t="s">
        <v>1852</v>
      </c>
    </row>
    <row r="1341" spans="1:4" ht="22.5" customHeight="1" x14ac:dyDescent="0.25">
      <c r="A1341" s="1">
        <v>1341</v>
      </c>
      <c r="B1341" s="2" t="s">
        <v>378</v>
      </c>
      <c r="C1341" s="2" t="s">
        <v>1845</v>
      </c>
      <c r="D1341" s="2" t="s">
        <v>1853</v>
      </c>
    </row>
    <row r="1342" spans="1:4" ht="22.5" customHeight="1" x14ac:dyDescent="0.25">
      <c r="A1342" s="1">
        <v>1342</v>
      </c>
      <c r="B1342" s="2" t="s">
        <v>378</v>
      </c>
      <c r="C1342" s="2" t="s">
        <v>1845</v>
      </c>
      <c r="D1342" s="2" t="s">
        <v>1854</v>
      </c>
    </row>
    <row r="1343" spans="1:4" ht="22.5" customHeight="1" x14ac:dyDescent="0.25">
      <c r="A1343" s="1">
        <v>1343</v>
      </c>
      <c r="B1343" s="2" t="s">
        <v>378</v>
      </c>
      <c r="C1343" s="2" t="s">
        <v>1845</v>
      </c>
      <c r="D1343" s="2" t="s">
        <v>1855</v>
      </c>
    </row>
    <row r="1344" spans="1:4" ht="22.5" customHeight="1" x14ac:dyDescent="0.25">
      <c r="A1344" s="1">
        <v>1344</v>
      </c>
      <c r="B1344" s="2" t="s">
        <v>378</v>
      </c>
      <c r="C1344" s="2" t="s">
        <v>1845</v>
      </c>
      <c r="D1344" s="2" t="s">
        <v>1856</v>
      </c>
    </row>
    <row r="1345" spans="1:4" ht="22.5" customHeight="1" x14ac:dyDescent="0.25">
      <c r="A1345" s="1">
        <v>1345</v>
      </c>
      <c r="B1345" s="2" t="s">
        <v>378</v>
      </c>
      <c r="C1345" s="2" t="s">
        <v>1857</v>
      </c>
      <c r="D1345" s="2" t="s">
        <v>1262</v>
      </c>
    </row>
    <row r="1346" spans="1:4" ht="22.5" customHeight="1" x14ac:dyDescent="0.25">
      <c r="A1346" s="1">
        <v>1346</v>
      </c>
      <c r="B1346" s="2" t="s">
        <v>378</v>
      </c>
      <c r="C1346" s="2" t="s">
        <v>1857</v>
      </c>
      <c r="D1346" s="2" t="s">
        <v>1858</v>
      </c>
    </row>
    <row r="1347" spans="1:4" ht="22.5" customHeight="1" x14ac:dyDescent="0.25">
      <c r="A1347" s="1">
        <v>1347</v>
      </c>
      <c r="B1347" s="2" t="s">
        <v>378</v>
      </c>
      <c r="C1347" s="2" t="s">
        <v>1857</v>
      </c>
      <c r="D1347" s="2" t="s">
        <v>1859</v>
      </c>
    </row>
    <row r="1348" spans="1:4" ht="22.5" customHeight="1" x14ac:dyDescent="0.25">
      <c r="A1348" s="1">
        <v>1348</v>
      </c>
      <c r="B1348" s="2" t="s">
        <v>378</v>
      </c>
      <c r="C1348" s="2" t="s">
        <v>1857</v>
      </c>
      <c r="D1348" s="2" t="s">
        <v>1860</v>
      </c>
    </row>
    <row r="1349" spans="1:4" ht="22.5" customHeight="1" x14ac:dyDescent="0.25">
      <c r="A1349" s="1">
        <v>1349</v>
      </c>
      <c r="B1349" s="2" t="s">
        <v>378</v>
      </c>
      <c r="C1349" s="2" t="s">
        <v>1857</v>
      </c>
      <c r="D1349" s="2" t="s">
        <v>1861</v>
      </c>
    </row>
    <row r="1350" spans="1:4" ht="22.5" customHeight="1" x14ac:dyDescent="0.25">
      <c r="A1350" s="1">
        <v>1350</v>
      </c>
      <c r="B1350" s="2" t="s">
        <v>378</v>
      </c>
      <c r="C1350" s="2" t="s">
        <v>1857</v>
      </c>
      <c r="D1350" s="2" t="s">
        <v>1862</v>
      </c>
    </row>
    <row r="1351" spans="1:4" ht="22.5" customHeight="1" x14ac:dyDescent="0.25">
      <c r="A1351" s="1">
        <v>1351</v>
      </c>
      <c r="B1351" s="2" t="s">
        <v>378</v>
      </c>
      <c r="C1351" s="2" t="s">
        <v>1857</v>
      </c>
      <c r="D1351" s="2" t="s">
        <v>1857</v>
      </c>
    </row>
    <row r="1352" spans="1:4" ht="22.5" customHeight="1" x14ac:dyDescent="0.25">
      <c r="A1352" s="1">
        <v>1352</v>
      </c>
      <c r="B1352" s="2" t="s">
        <v>378</v>
      </c>
      <c r="C1352" s="2" t="s">
        <v>1857</v>
      </c>
      <c r="D1352" s="2" t="s">
        <v>1863</v>
      </c>
    </row>
    <row r="1353" spans="1:4" ht="22.5" customHeight="1" x14ac:dyDescent="0.25">
      <c r="A1353" s="1">
        <v>1353</v>
      </c>
      <c r="B1353" s="2" t="s">
        <v>378</v>
      </c>
      <c r="C1353" s="2" t="s">
        <v>1857</v>
      </c>
      <c r="D1353" s="2" t="s">
        <v>1864</v>
      </c>
    </row>
    <row r="1354" spans="1:4" ht="22.5" customHeight="1" x14ac:dyDescent="0.25">
      <c r="A1354" s="1">
        <v>1354</v>
      </c>
      <c r="B1354" s="2" t="s">
        <v>378</v>
      </c>
      <c r="C1354" s="2" t="s">
        <v>1857</v>
      </c>
      <c r="D1354" s="2" t="s">
        <v>1865</v>
      </c>
    </row>
    <row r="1355" spans="1:4" ht="22.5" customHeight="1" x14ac:dyDescent="0.25">
      <c r="A1355" s="1">
        <v>1355</v>
      </c>
      <c r="B1355" s="2" t="s">
        <v>378</v>
      </c>
      <c r="C1355" s="2" t="s">
        <v>1857</v>
      </c>
      <c r="D1355" s="2" t="s">
        <v>1866</v>
      </c>
    </row>
    <row r="1356" spans="1:4" ht="22.5" customHeight="1" x14ac:dyDescent="0.25">
      <c r="A1356" s="1">
        <v>1356</v>
      </c>
      <c r="B1356" s="2" t="s">
        <v>378</v>
      </c>
      <c r="C1356" s="2" t="s">
        <v>1857</v>
      </c>
      <c r="D1356" s="2" t="s">
        <v>1867</v>
      </c>
    </row>
    <row r="1357" spans="1:4" ht="22.5" customHeight="1" x14ac:dyDescent="0.25">
      <c r="A1357" s="1">
        <v>1357</v>
      </c>
      <c r="B1357" s="2" t="s">
        <v>378</v>
      </c>
      <c r="C1357" s="2" t="s">
        <v>1857</v>
      </c>
      <c r="D1357" s="2" t="s">
        <v>1868</v>
      </c>
    </row>
    <row r="1358" spans="1:4" ht="22.5" customHeight="1" x14ac:dyDescent="0.25">
      <c r="A1358" s="1">
        <v>1358</v>
      </c>
      <c r="B1358" s="2" t="s">
        <v>378</v>
      </c>
      <c r="C1358" s="2" t="s">
        <v>1857</v>
      </c>
      <c r="D1358" s="2" t="s">
        <v>1869</v>
      </c>
    </row>
    <row r="1359" spans="1:4" ht="22.5" customHeight="1" x14ac:dyDescent="0.25">
      <c r="A1359" s="1">
        <v>1359</v>
      </c>
      <c r="B1359" s="2" t="s">
        <v>378</v>
      </c>
      <c r="C1359" s="2" t="s">
        <v>1857</v>
      </c>
      <c r="D1359" s="2" t="s">
        <v>1870</v>
      </c>
    </row>
    <row r="1360" spans="1:4" ht="22.5" customHeight="1" x14ac:dyDescent="0.25">
      <c r="A1360" s="1">
        <v>1360</v>
      </c>
      <c r="B1360" s="2" t="s">
        <v>378</v>
      </c>
      <c r="C1360" s="2" t="s">
        <v>1857</v>
      </c>
      <c r="D1360" s="2" t="s">
        <v>1871</v>
      </c>
    </row>
    <row r="1361" spans="1:4" ht="22.5" customHeight="1" x14ac:dyDescent="0.25">
      <c r="A1361" s="1">
        <v>1361</v>
      </c>
      <c r="B1361" s="2" t="s">
        <v>378</v>
      </c>
      <c r="C1361" s="2" t="s">
        <v>1857</v>
      </c>
      <c r="D1361" s="2" t="s">
        <v>1872</v>
      </c>
    </row>
    <row r="1362" spans="1:4" ht="22.5" customHeight="1" x14ac:dyDescent="0.25">
      <c r="A1362" s="1">
        <v>1362</v>
      </c>
      <c r="B1362" s="2" t="s">
        <v>378</v>
      </c>
      <c r="C1362" s="2" t="s">
        <v>1857</v>
      </c>
      <c r="D1362" s="2" t="s">
        <v>1873</v>
      </c>
    </row>
    <row r="1363" spans="1:4" ht="22.5" customHeight="1" x14ac:dyDescent="0.25">
      <c r="A1363" s="1">
        <v>1363</v>
      </c>
      <c r="B1363" s="2" t="s">
        <v>378</v>
      </c>
      <c r="C1363" s="2" t="s">
        <v>1874</v>
      </c>
      <c r="D1363" s="2" t="s">
        <v>1875</v>
      </c>
    </row>
    <row r="1364" spans="1:4" ht="22.5" customHeight="1" x14ac:dyDescent="0.25">
      <c r="A1364" s="1">
        <v>1364</v>
      </c>
      <c r="B1364" s="2" t="s">
        <v>378</v>
      </c>
      <c r="C1364" s="2" t="s">
        <v>1874</v>
      </c>
      <c r="D1364" s="2" t="s">
        <v>1801</v>
      </c>
    </row>
    <row r="1365" spans="1:4" ht="22.5" customHeight="1" x14ac:dyDescent="0.25">
      <c r="A1365" s="1">
        <v>1365</v>
      </c>
      <c r="B1365" s="2" t="s">
        <v>378</v>
      </c>
      <c r="C1365" s="2" t="s">
        <v>1874</v>
      </c>
      <c r="D1365" s="2" t="s">
        <v>1876</v>
      </c>
    </row>
    <row r="1366" spans="1:4" ht="22.5" customHeight="1" x14ac:dyDescent="0.25">
      <c r="A1366" s="1">
        <v>1366</v>
      </c>
      <c r="B1366" s="2" t="s">
        <v>378</v>
      </c>
      <c r="C1366" s="2" t="s">
        <v>1874</v>
      </c>
      <c r="D1366" s="2" t="s">
        <v>1877</v>
      </c>
    </row>
    <row r="1367" spans="1:4" ht="22.5" customHeight="1" x14ac:dyDescent="0.25">
      <c r="A1367" s="1">
        <v>1367</v>
      </c>
      <c r="B1367" s="2" t="s">
        <v>378</v>
      </c>
      <c r="C1367" s="2" t="s">
        <v>1874</v>
      </c>
      <c r="D1367" s="2" t="s">
        <v>1878</v>
      </c>
    </row>
    <row r="1368" spans="1:4" ht="22.5" customHeight="1" x14ac:dyDescent="0.25">
      <c r="A1368" s="1">
        <v>1368</v>
      </c>
      <c r="B1368" s="2" t="s">
        <v>378</v>
      </c>
      <c r="C1368" s="2" t="s">
        <v>1874</v>
      </c>
      <c r="D1368" s="2" t="s">
        <v>1748</v>
      </c>
    </row>
    <row r="1369" spans="1:4" ht="22.5" customHeight="1" x14ac:dyDescent="0.25">
      <c r="A1369" s="1">
        <v>1369</v>
      </c>
      <c r="B1369" s="2" t="s">
        <v>378</v>
      </c>
      <c r="C1369" s="2" t="s">
        <v>1874</v>
      </c>
      <c r="D1369" s="2" t="s">
        <v>1879</v>
      </c>
    </row>
    <row r="1370" spans="1:4" ht="22.5" customHeight="1" x14ac:dyDescent="0.25">
      <c r="A1370" s="1">
        <v>1370</v>
      </c>
      <c r="B1370" s="2" t="s">
        <v>378</v>
      </c>
      <c r="C1370" s="2" t="s">
        <v>1874</v>
      </c>
      <c r="D1370" s="2" t="s">
        <v>1880</v>
      </c>
    </row>
    <row r="1371" spans="1:4" ht="22.5" customHeight="1" x14ac:dyDescent="0.25">
      <c r="A1371" s="1">
        <v>1371</v>
      </c>
      <c r="B1371" s="2" t="s">
        <v>378</v>
      </c>
      <c r="C1371" s="2" t="s">
        <v>1874</v>
      </c>
      <c r="D1371" s="2" t="s">
        <v>1881</v>
      </c>
    </row>
    <row r="1372" spans="1:4" ht="22.5" customHeight="1" x14ac:dyDescent="0.25">
      <c r="A1372" s="1">
        <v>1372</v>
      </c>
      <c r="B1372" s="2" t="s">
        <v>378</v>
      </c>
      <c r="C1372" s="2" t="s">
        <v>1874</v>
      </c>
      <c r="D1372" s="2" t="s">
        <v>1882</v>
      </c>
    </row>
    <row r="1373" spans="1:4" ht="22.5" customHeight="1" x14ac:dyDescent="0.25">
      <c r="A1373" s="1">
        <v>1373</v>
      </c>
      <c r="B1373" s="2" t="s">
        <v>378</v>
      </c>
      <c r="C1373" s="2" t="s">
        <v>1874</v>
      </c>
      <c r="D1373" s="2" t="s">
        <v>1883</v>
      </c>
    </row>
    <row r="1374" spans="1:4" ht="22.5" customHeight="1" x14ac:dyDescent="0.25">
      <c r="A1374" s="1">
        <v>1374</v>
      </c>
      <c r="B1374" s="2" t="s">
        <v>378</v>
      </c>
      <c r="C1374" s="2" t="s">
        <v>1874</v>
      </c>
      <c r="D1374" s="2" t="s">
        <v>1884</v>
      </c>
    </row>
    <row r="1375" spans="1:4" ht="22.5" customHeight="1" x14ac:dyDescent="0.25">
      <c r="A1375" s="1">
        <v>1375</v>
      </c>
      <c r="B1375" s="2" t="s">
        <v>378</v>
      </c>
      <c r="C1375" s="2" t="s">
        <v>1874</v>
      </c>
      <c r="D1375" s="2" t="s">
        <v>1885</v>
      </c>
    </row>
    <row r="1376" spans="1:4" ht="22.5" customHeight="1" x14ac:dyDescent="0.25">
      <c r="A1376" s="1">
        <v>1376</v>
      </c>
      <c r="B1376" s="2" t="s">
        <v>378</v>
      </c>
      <c r="C1376" s="2" t="s">
        <v>1874</v>
      </c>
      <c r="D1376" s="2" t="s">
        <v>1886</v>
      </c>
    </row>
    <row r="1377" spans="1:4" ht="22.5" customHeight="1" x14ac:dyDescent="0.25">
      <c r="A1377" s="1">
        <v>1377</v>
      </c>
      <c r="B1377" s="2" t="s">
        <v>378</v>
      </c>
      <c r="C1377" s="2" t="s">
        <v>1874</v>
      </c>
      <c r="D1377" s="2" t="s">
        <v>1887</v>
      </c>
    </row>
    <row r="1378" spans="1:4" ht="22.5" customHeight="1" x14ac:dyDescent="0.25">
      <c r="A1378" s="1">
        <v>1378</v>
      </c>
      <c r="B1378" s="2" t="s">
        <v>378</v>
      </c>
      <c r="C1378" s="2" t="s">
        <v>1874</v>
      </c>
      <c r="D1378" s="2" t="s">
        <v>1888</v>
      </c>
    </row>
    <row r="1379" spans="1:4" ht="22.5" customHeight="1" x14ac:dyDescent="0.25">
      <c r="A1379" s="1">
        <v>1379</v>
      </c>
      <c r="B1379" s="2" t="s">
        <v>378</v>
      </c>
      <c r="C1379" s="2" t="s">
        <v>1874</v>
      </c>
      <c r="D1379" s="2" t="s">
        <v>1889</v>
      </c>
    </row>
    <row r="1380" spans="1:4" ht="22.5" customHeight="1" x14ac:dyDescent="0.25">
      <c r="A1380" s="1">
        <v>1380</v>
      </c>
      <c r="B1380" s="2" t="s">
        <v>378</v>
      </c>
      <c r="C1380" s="2" t="s">
        <v>1874</v>
      </c>
      <c r="D1380" s="2" t="s">
        <v>1890</v>
      </c>
    </row>
    <row r="1381" spans="1:4" ht="22.5" customHeight="1" x14ac:dyDescent="0.25">
      <c r="A1381" s="1">
        <v>1381</v>
      </c>
      <c r="B1381" s="2" t="s">
        <v>378</v>
      </c>
      <c r="C1381" s="2" t="s">
        <v>1874</v>
      </c>
      <c r="D1381" s="2" t="s">
        <v>1891</v>
      </c>
    </row>
    <row r="1382" spans="1:4" ht="22.5" customHeight="1" x14ac:dyDescent="0.25">
      <c r="A1382" s="1">
        <v>1382</v>
      </c>
      <c r="B1382" s="2" t="s">
        <v>378</v>
      </c>
      <c r="C1382" s="2" t="s">
        <v>1874</v>
      </c>
      <c r="D1382" s="2" t="s">
        <v>1892</v>
      </c>
    </row>
    <row r="1383" spans="1:4" ht="22.5" customHeight="1" x14ac:dyDescent="0.25">
      <c r="A1383" s="1">
        <v>1383</v>
      </c>
      <c r="B1383" s="2" t="s">
        <v>378</v>
      </c>
      <c r="C1383" s="2" t="s">
        <v>1874</v>
      </c>
      <c r="D1383" s="2" t="s">
        <v>1893</v>
      </c>
    </row>
    <row r="1384" spans="1:4" ht="22.5" customHeight="1" x14ac:dyDescent="0.25">
      <c r="A1384" s="1">
        <v>1384</v>
      </c>
      <c r="B1384" s="2" t="s">
        <v>378</v>
      </c>
      <c r="C1384" s="2" t="s">
        <v>1874</v>
      </c>
      <c r="D1384" s="2" t="s">
        <v>1894</v>
      </c>
    </row>
    <row r="1385" spans="1:4" ht="22.5" customHeight="1" x14ac:dyDescent="0.25">
      <c r="A1385" s="1">
        <v>1385</v>
      </c>
      <c r="B1385" s="2" t="s">
        <v>378</v>
      </c>
      <c r="C1385" s="2" t="s">
        <v>1874</v>
      </c>
      <c r="D1385" s="2" t="s">
        <v>1895</v>
      </c>
    </row>
    <row r="1386" spans="1:4" ht="22.5" customHeight="1" x14ac:dyDescent="0.25">
      <c r="A1386" s="1">
        <v>1386</v>
      </c>
      <c r="B1386" s="2" t="s">
        <v>378</v>
      </c>
      <c r="C1386" s="2" t="s">
        <v>1874</v>
      </c>
      <c r="D1386" s="2" t="s">
        <v>1896</v>
      </c>
    </row>
    <row r="1387" spans="1:4" ht="22.5" customHeight="1" x14ac:dyDescent="0.25">
      <c r="A1387" s="1">
        <v>1387</v>
      </c>
      <c r="B1387" s="2" t="s">
        <v>378</v>
      </c>
      <c r="C1387" s="2" t="s">
        <v>1874</v>
      </c>
      <c r="D1387" s="2" t="s">
        <v>1897</v>
      </c>
    </row>
    <row r="1388" spans="1:4" ht="22.5" customHeight="1" x14ac:dyDescent="0.25">
      <c r="A1388" s="1">
        <v>1388</v>
      </c>
      <c r="B1388" s="2" t="s">
        <v>378</v>
      </c>
      <c r="C1388" s="2" t="s">
        <v>1874</v>
      </c>
      <c r="D1388" s="2" t="s">
        <v>1898</v>
      </c>
    </row>
    <row r="1389" spans="1:4" ht="22.5" customHeight="1" x14ac:dyDescent="0.25">
      <c r="A1389" s="1">
        <v>1389</v>
      </c>
      <c r="B1389" s="2" t="s">
        <v>378</v>
      </c>
      <c r="C1389" s="2" t="s">
        <v>1874</v>
      </c>
      <c r="D1389" s="2" t="s">
        <v>1899</v>
      </c>
    </row>
    <row r="1390" spans="1:4" ht="22.5" customHeight="1" x14ac:dyDescent="0.25">
      <c r="A1390" s="1">
        <v>1390</v>
      </c>
      <c r="B1390" s="2" t="s">
        <v>378</v>
      </c>
      <c r="C1390" s="2" t="s">
        <v>1874</v>
      </c>
      <c r="D1390" s="2" t="s">
        <v>1900</v>
      </c>
    </row>
    <row r="1391" spans="1:4" ht="22.5" customHeight="1" x14ac:dyDescent="0.25">
      <c r="A1391" s="1">
        <v>1391</v>
      </c>
      <c r="B1391" s="2" t="s">
        <v>378</v>
      </c>
      <c r="C1391" s="2" t="s">
        <v>1874</v>
      </c>
      <c r="D1391" s="2" t="s">
        <v>1901</v>
      </c>
    </row>
    <row r="1392" spans="1:4" ht="22.5" customHeight="1" x14ac:dyDescent="0.25">
      <c r="A1392" s="1">
        <v>1392</v>
      </c>
      <c r="B1392" s="2" t="s">
        <v>378</v>
      </c>
      <c r="C1392" s="2" t="s">
        <v>1874</v>
      </c>
      <c r="D1392" s="2" t="s">
        <v>1902</v>
      </c>
    </row>
    <row r="1393" spans="1:4" ht="22.5" customHeight="1" x14ac:dyDescent="0.25">
      <c r="A1393" s="1">
        <v>1393</v>
      </c>
      <c r="B1393" s="2" t="s">
        <v>378</v>
      </c>
      <c r="C1393" s="2" t="s">
        <v>1903</v>
      </c>
      <c r="D1393" s="2" t="s">
        <v>1904</v>
      </c>
    </row>
    <row r="1394" spans="1:4" ht="22.5" customHeight="1" x14ac:dyDescent="0.25">
      <c r="A1394" s="1">
        <v>1394</v>
      </c>
      <c r="B1394" s="2" t="s">
        <v>378</v>
      </c>
      <c r="C1394" s="2" t="s">
        <v>1903</v>
      </c>
      <c r="D1394" s="2" t="s">
        <v>1905</v>
      </c>
    </row>
    <row r="1395" spans="1:4" ht="22.5" customHeight="1" x14ac:dyDescent="0.25">
      <c r="A1395" s="1">
        <v>1395</v>
      </c>
      <c r="B1395" s="2" t="s">
        <v>378</v>
      </c>
      <c r="C1395" s="2" t="s">
        <v>1903</v>
      </c>
      <c r="D1395" s="2" t="s">
        <v>1906</v>
      </c>
    </row>
    <row r="1396" spans="1:4" ht="22.5" customHeight="1" x14ac:dyDescent="0.25">
      <c r="A1396" s="1">
        <v>1396</v>
      </c>
      <c r="B1396" s="2" t="s">
        <v>378</v>
      </c>
      <c r="C1396" s="2" t="s">
        <v>1903</v>
      </c>
      <c r="D1396" s="2" t="s">
        <v>1907</v>
      </c>
    </row>
    <row r="1397" spans="1:4" ht="22.5" customHeight="1" x14ac:dyDescent="0.25">
      <c r="A1397" s="1">
        <v>1397</v>
      </c>
      <c r="B1397" s="2" t="s">
        <v>378</v>
      </c>
      <c r="C1397" s="2" t="s">
        <v>1903</v>
      </c>
      <c r="D1397" s="2" t="s">
        <v>1908</v>
      </c>
    </row>
    <row r="1398" spans="1:4" ht="22.5" customHeight="1" x14ac:dyDescent="0.25">
      <c r="A1398" s="1">
        <v>1398</v>
      </c>
      <c r="B1398" s="2" t="s">
        <v>378</v>
      </c>
      <c r="C1398" s="2" t="s">
        <v>1903</v>
      </c>
      <c r="D1398" s="2" t="s">
        <v>1909</v>
      </c>
    </row>
    <row r="1399" spans="1:4" ht="22.5" customHeight="1" x14ac:dyDescent="0.25">
      <c r="A1399" s="1">
        <v>1399</v>
      </c>
      <c r="B1399" s="2" t="s">
        <v>378</v>
      </c>
      <c r="C1399" s="2" t="s">
        <v>1903</v>
      </c>
      <c r="D1399" s="2" t="s">
        <v>1910</v>
      </c>
    </row>
    <row r="1400" spans="1:4" ht="22.5" customHeight="1" x14ac:dyDescent="0.25">
      <c r="A1400" s="1">
        <v>1400</v>
      </c>
      <c r="B1400" s="2" t="s">
        <v>378</v>
      </c>
      <c r="C1400" s="2" t="s">
        <v>1903</v>
      </c>
      <c r="D1400" s="2" t="s">
        <v>1911</v>
      </c>
    </row>
    <row r="1401" spans="1:4" ht="22.5" customHeight="1" x14ac:dyDescent="0.25">
      <c r="A1401" s="1">
        <v>1401</v>
      </c>
      <c r="B1401" s="2" t="s">
        <v>378</v>
      </c>
      <c r="C1401" s="2" t="s">
        <v>1903</v>
      </c>
      <c r="D1401" s="2" t="s">
        <v>1912</v>
      </c>
    </row>
    <row r="1402" spans="1:4" ht="22.5" customHeight="1" x14ac:dyDescent="0.25">
      <c r="A1402" s="1">
        <v>1402</v>
      </c>
      <c r="B1402" s="2" t="s">
        <v>378</v>
      </c>
      <c r="C1402" s="2" t="s">
        <v>1903</v>
      </c>
      <c r="D1402" s="2" t="s">
        <v>1913</v>
      </c>
    </row>
    <row r="1403" spans="1:4" ht="22.5" customHeight="1" x14ac:dyDescent="0.25">
      <c r="A1403" s="1">
        <v>1403</v>
      </c>
      <c r="B1403" s="2" t="s">
        <v>378</v>
      </c>
      <c r="C1403" s="2" t="s">
        <v>1903</v>
      </c>
      <c r="D1403" s="2" t="s">
        <v>1914</v>
      </c>
    </row>
    <row r="1404" spans="1:4" ht="22.5" customHeight="1" x14ac:dyDescent="0.25">
      <c r="A1404" s="1">
        <v>1404</v>
      </c>
      <c r="B1404" s="2" t="s">
        <v>378</v>
      </c>
      <c r="C1404" s="2" t="s">
        <v>1903</v>
      </c>
      <c r="D1404" s="2" t="s">
        <v>1915</v>
      </c>
    </row>
    <row r="1405" spans="1:4" ht="22.5" customHeight="1" x14ac:dyDescent="0.25">
      <c r="A1405" s="1">
        <v>1405</v>
      </c>
      <c r="B1405" s="2" t="s">
        <v>378</v>
      </c>
      <c r="C1405" s="2" t="s">
        <v>1903</v>
      </c>
      <c r="D1405" s="2" t="s">
        <v>1916</v>
      </c>
    </row>
    <row r="1406" spans="1:4" ht="22.5" customHeight="1" x14ac:dyDescent="0.25">
      <c r="A1406" s="1">
        <v>1406</v>
      </c>
      <c r="B1406" s="2" t="s">
        <v>378</v>
      </c>
      <c r="C1406" s="2" t="s">
        <v>1903</v>
      </c>
      <c r="D1406" s="2" t="s">
        <v>1917</v>
      </c>
    </row>
    <row r="1407" spans="1:4" ht="22.5" customHeight="1" x14ac:dyDescent="0.25">
      <c r="A1407" s="1">
        <v>1407</v>
      </c>
      <c r="B1407" s="2" t="s">
        <v>378</v>
      </c>
      <c r="C1407" s="2" t="s">
        <v>1903</v>
      </c>
      <c r="D1407" s="2" t="s">
        <v>1918</v>
      </c>
    </row>
    <row r="1408" spans="1:4" ht="22.5" customHeight="1" x14ac:dyDescent="0.25">
      <c r="A1408" s="1">
        <v>1408</v>
      </c>
      <c r="B1408" s="2" t="s">
        <v>378</v>
      </c>
      <c r="C1408" s="2" t="s">
        <v>1903</v>
      </c>
      <c r="D1408" s="2" t="s">
        <v>1919</v>
      </c>
    </row>
    <row r="1409" spans="1:4" ht="22.5" customHeight="1" x14ac:dyDescent="0.25">
      <c r="A1409" s="1">
        <v>1409</v>
      </c>
      <c r="B1409" s="2" t="s">
        <v>378</v>
      </c>
      <c r="C1409" s="2" t="s">
        <v>1903</v>
      </c>
      <c r="D1409" s="2" t="s">
        <v>1920</v>
      </c>
    </row>
    <row r="1410" spans="1:4" ht="22.5" customHeight="1" x14ac:dyDescent="0.25">
      <c r="A1410" s="1">
        <v>1410</v>
      </c>
      <c r="B1410" s="2" t="s">
        <v>378</v>
      </c>
      <c r="C1410" s="2" t="s">
        <v>1903</v>
      </c>
      <c r="D1410" s="2" t="s">
        <v>1921</v>
      </c>
    </row>
    <row r="1411" spans="1:4" ht="22.5" customHeight="1" x14ac:dyDescent="0.25">
      <c r="A1411" s="1">
        <v>1411</v>
      </c>
      <c r="B1411" s="2" t="s">
        <v>378</v>
      </c>
      <c r="C1411" s="2" t="s">
        <v>1903</v>
      </c>
      <c r="D1411" s="2" t="s">
        <v>1922</v>
      </c>
    </row>
    <row r="1412" spans="1:4" ht="22.5" customHeight="1" x14ac:dyDescent="0.25">
      <c r="A1412" s="1">
        <v>1412</v>
      </c>
      <c r="B1412" s="2" t="s">
        <v>378</v>
      </c>
      <c r="C1412" s="2" t="s">
        <v>1903</v>
      </c>
      <c r="D1412" s="2" t="s">
        <v>1923</v>
      </c>
    </row>
    <row r="1413" spans="1:4" ht="22.5" customHeight="1" x14ac:dyDescent="0.25">
      <c r="A1413" s="1">
        <v>1413</v>
      </c>
      <c r="B1413" s="2" t="s">
        <v>378</v>
      </c>
      <c r="C1413" s="2" t="s">
        <v>1903</v>
      </c>
      <c r="D1413" s="2" t="s">
        <v>1924</v>
      </c>
    </row>
    <row r="1414" spans="1:4" ht="22.5" customHeight="1" x14ac:dyDescent="0.25">
      <c r="A1414" s="1">
        <v>1414</v>
      </c>
      <c r="B1414" s="2" t="s">
        <v>378</v>
      </c>
      <c r="C1414" s="2" t="s">
        <v>1925</v>
      </c>
      <c r="D1414" s="2" t="s">
        <v>1926</v>
      </c>
    </row>
    <row r="1415" spans="1:4" ht="22.5" customHeight="1" x14ac:dyDescent="0.25">
      <c r="A1415" s="1">
        <v>1415</v>
      </c>
      <c r="B1415" s="2" t="s">
        <v>378</v>
      </c>
      <c r="C1415" s="2" t="s">
        <v>1925</v>
      </c>
      <c r="D1415" s="2" t="s">
        <v>1807</v>
      </c>
    </row>
    <row r="1416" spans="1:4" ht="22.5" customHeight="1" x14ac:dyDescent="0.25">
      <c r="A1416" s="1">
        <v>1416</v>
      </c>
      <c r="B1416" s="2" t="s">
        <v>378</v>
      </c>
      <c r="C1416" s="2" t="s">
        <v>1925</v>
      </c>
      <c r="D1416" s="2" t="s">
        <v>1927</v>
      </c>
    </row>
    <row r="1417" spans="1:4" ht="22.5" customHeight="1" x14ac:dyDescent="0.25">
      <c r="A1417" s="1">
        <v>1417</v>
      </c>
      <c r="B1417" s="2" t="s">
        <v>378</v>
      </c>
      <c r="C1417" s="2" t="s">
        <v>1925</v>
      </c>
      <c r="D1417" s="2" t="s">
        <v>1928</v>
      </c>
    </row>
    <row r="1418" spans="1:4" ht="22.5" customHeight="1" x14ac:dyDescent="0.25">
      <c r="A1418" s="1">
        <v>1418</v>
      </c>
      <c r="B1418" s="2" t="s">
        <v>378</v>
      </c>
      <c r="C1418" s="2" t="s">
        <v>1925</v>
      </c>
      <c r="D1418" s="2" t="s">
        <v>536</v>
      </c>
    </row>
    <row r="1419" spans="1:4" ht="22.5" customHeight="1" x14ac:dyDescent="0.25">
      <c r="A1419" s="1">
        <v>1419</v>
      </c>
      <c r="B1419" s="2" t="s">
        <v>378</v>
      </c>
      <c r="C1419" s="2" t="s">
        <v>1925</v>
      </c>
      <c r="D1419" s="2" t="s">
        <v>1619</v>
      </c>
    </row>
    <row r="1420" spans="1:4" ht="22.5" customHeight="1" x14ac:dyDescent="0.25">
      <c r="A1420" s="1">
        <v>1420</v>
      </c>
      <c r="B1420" s="2" t="s">
        <v>378</v>
      </c>
      <c r="C1420" s="2" t="s">
        <v>1925</v>
      </c>
      <c r="D1420" s="2" t="s">
        <v>1929</v>
      </c>
    </row>
    <row r="1421" spans="1:4" ht="22.5" customHeight="1" x14ac:dyDescent="0.25">
      <c r="A1421" s="1">
        <v>1421</v>
      </c>
      <c r="B1421" s="2" t="s">
        <v>378</v>
      </c>
      <c r="C1421" s="2" t="s">
        <v>1925</v>
      </c>
      <c r="D1421" s="2" t="s">
        <v>1930</v>
      </c>
    </row>
    <row r="1422" spans="1:4" ht="22.5" customHeight="1" x14ac:dyDescent="0.25">
      <c r="A1422" s="1">
        <v>1422</v>
      </c>
      <c r="B1422" s="2" t="s">
        <v>378</v>
      </c>
      <c r="C1422" s="2" t="s">
        <v>1925</v>
      </c>
      <c r="D1422" s="2" t="s">
        <v>1931</v>
      </c>
    </row>
    <row r="1423" spans="1:4" ht="22.5" customHeight="1" x14ac:dyDescent="0.25">
      <c r="A1423" s="1">
        <v>1423</v>
      </c>
      <c r="B1423" s="2" t="s">
        <v>378</v>
      </c>
      <c r="C1423" s="2" t="s">
        <v>1925</v>
      </c>
      <c r="D1423" s="2" t="s">
        <v>1932</v>
      </c>
    </row>
    <row r="1424" spans="1:4" ht="22.5" customHeight="1" x14ac:dyDescent="0.25">
      <c r="A1424" s="1">
        <v>1424</v>
      </c>
      <c r="B1424" s="2" t="s">
        <v>378</v>
      </c>
      <c r="C1424" s="2" t="s">
        <v>1925</v>
      </c>
      <c r="D1424" s="2" t="s">
        <v>1933</v>
      </c>
    </row>
    <row r="1425" spans="1:4" ht="22.5" customHeight="1" x14ac:dyDescent="0.25">
      <c r="A1425" s="1">
        <v>1425</v>
      </c>
      <c r="B1425" s="2" t="s">
        <v>378</v>
      </c>
      <c r="C1425" s="2" t="s">
        <v>1925</v>
      </c>
      <c r="D1425" s="2" t="s">
        <v>1934</v>
      </c>
    </row>
    <row r="1426" spans="1:4" ht="22.5" customHeight="1" x14ac:dyDescent="0.25">
      <c r="A1426" s="1">
        <v>1426</v>
      </c>
      <c r="B1426" s="2" t="s">
        <v>378</v>
      </c>
      <c r="C1426" s="2" t="s">
        <v>1925</v>
      </c>
      <c r="D1426" s="2" t="s">
        <v>1935</v>
      </c>
    </row>
    <row r="1427" spans="1:4" ht="22.5" customHeight="1" x14ac:dyDescent="0.25">
      <c r="A1427" s="1">
        <v>1427</v>
      </c>
      <c r="B1427" s="2" t="s">
        <v>378</v>
      </c>
      <c r="C1427" s="2" t="s">
        <v>1925</v>
      </c>
      <c r="D1427" s="2" t="s">
        <v>1936</v>
      </c>
    </row>
    <row r="1428" spans="1:4" ht="22.5" customHeight="1" x14ac:dyDescent="0.25">
      <c r="A1428" s="1">
        <v>1428</v>
      </c>
      <c r="B1428" s="2" t="s">
        <v>378</v>
      </c>
      <c r="C1428" s="2" t="s">
        <v>1925</v>
      </c>
      <c r="D1428" s="2" t="s">
        <v>1937</v>
      </c>
    </row>
    <row r="1429" spans="1:4" ht="22.5" customHeight="1" x14ac:dyDescent="0.25">
      <c r="A1429" s="1">
        <v>1429</v>
      </c>
      <c r="B1429" s="2" t="s">
        <v>378</v>
      </c>
      <c r="C1429" s="2" t="s">
        <v>1925</v>
      </c>
      <c r="D1429" s="2" t="s">
        <v>1938</v>
      </c>
    </row>
    <row r="1430" spans="1:4" ht="22.5" customHeight="1" x14ac:dyDescent="0.25">
      <c r="A1430" s="1">
        <v>1430</v>
      </c>
      <c r="B1430" s="2" t="s">
        <v>378</v>
      </c>
      <c r="C1430" s="2" t="s">
        <v>1925</v>
      </c>
      <c r="D1430" s="2" t="s">
        <v>1939</v>
      </c>
    </row>
    <row r="1431" spans="1:4" ht="22.5" customHeight="1" x14ac:dyDescent="0.25">
      <c r="A1431" s="1">
        <v>1431</v>
      </c>
      <c r="B1431" s="2" t="s">
        <v>378</v>
      </c>
      <c r="C1431" s="2" t="s">
        <v>1925</v>
      </c>
      <c r="D1431" s="2" t="s">
        <v>1940</v>
      </c>
    </row>
    <row r="1432" spans="1:4" ht="22.5" customHeight="1" x14ac:dyDescent="0.25">
      <c r="A1432" s="1">
        <v>1432</v>
      </c>
      <c r="B1432" s="2" t="s">
        <v>378</v>
      </c>
      <c r="C1432" s="2" t="s">
        <v>1925</v>
      </c>
      <c r="D1432" s="2" t="s">
        <v>1941</v>
      </c>
    </row>
    <row r="1433" spans="1:4" ht="22.5" customHeight="1" x14ac:dyDescent="0.25">
      <c r="A1433" s="1">
        <v>1433</v>
      </c>
      <c r="B1433" s="2" t="s">
        <v>378</v>
      </c>
      <c r="C1433" s="2" t="s">
        <v>1925</v>
      </c>
      <c r="D1433" s="2" t="s">
        <v>1942</v>
      </c>
    </row>
    <row r="1434" spans="1:4" ht="22.5" customHeight="1" x14ac:dyDescent="0.25">
      <c r="A1434" s="1">
        <v>1434</v>
      </c>
      <c r="B1434" s="2" t="s">
        <v>378</v>
      </c>
      <c r="C1434" s="2" t="s">
        <v>1925</v>
      </c>
      <c r="D1434" s="2" t="s">
        <v>1943</v>
      </c>
    </row>
    <row r="1435" spans="1:4" ht="22.5" customHeight="1" x14ac:dyDescent="0.25">
      <c r="A1435" s="1">
        <v>1435</v>
      </c>
      <c r="B1435" s="2" t="s">
        <v>378</v>
      </c>
      <c r="C1435" s="2" t="s">
        <v>1944</v>
      </c>
      <c r="D1435" s="2" t="s">
        <v>1945</v>
      </c>
    </row>
    <row r="1436" spans="1:4" ht="22.5" customHeight="1" x14ac:dyDescent="0.25">
      <c r="A1436" s="1">
        <v>1436</v>
      </c>
      <c r="B1436" s="2" t="s">
        <v>378</v>
      </c>
      <c r="C1436" s="2" t="s">
        <v>1944</v>
      </c>
      <c r="D1436" s="2" t="s">
        <v>1946</v>
      </c>
    </row>
    <row r="1437" spans="1:4" ht="22.5" customHeight="1" x14ac:dyDescent="0.25">
      <c r="A1437" s="1">
        <v>1437</v>
      </c>
      <c r="B1437" s="2" t="s">
        <v>378</v>
      </c>
      <c r="C1437" s="2" t="s">
        <v>1944</v>
      </c>
      <c r="D1437" s="2" t="s">
        <v>1947</v>
      </c>
    </row>
    <row r="1438" spans="1:4" ht="22.5" customHeight="1" x14ac:dyDescent="0.25">
      <c r="A1438" s="1">
        <v>1438</v>
      </c>
      <c r="B1438" s="2" t="s">
        <v>378</v>
      </c>
      <c r="C1438" s="2" t="s">
        <v>1944</v>
      </c>
      <c r="D1438" s="2" t="s">
        <v>1948</v>
      </c>
    </row>
    <row r="1439" spans="1:4" ht="22.5" customHeight="1" x14ac:dyDescent="0.25">
      <c r="A1439" s="1">
        <v>1439</v>
      </c>
      <c r="B1439" s="2" t="s">
        <v>378</v>
      </c>
      <c r="C1439" s="2" t="s">
        <v>1944</v>
      </c>
      <c r="D1439" s="2" t="s">
        <v>1949</v>
      </c>
    </row>
    <row r="1440" spans="1:4" ht="22.5" customHeight="1" x14ac:dyDescent="0.25">
      <c r="A1440" s="1">
        <v>1440</v>
      </c>
      <c r="B1440" s="2" t="s">
        <v>378</v>
      </c>
      <c r="C1440" s="2" t="s">
        <v>1944</v>
      </c>
      <c r="D1440" s="2" t="s">
        <v>1950</v>
      </c>
    </row>
    <row r="1441" spans="1:4" ht="22.5" customHeight="1" x14ac:dyDescent="0.25">
      <c r="A1441" s="1">
        <v>1441</v>
      </c>
      <c r="B1441" s="2" t="s">
        <v>378</v>
      </c>
      <c r="C1441" s="2" t="s">
        <v>1944</v>
      </c>
      <c r="D1441" s="2" t="s">
        <v>1781</v>
      </c>
    </row>
    <row r="1442" spans="1:4" ht="22.5" customHeight="1" x14ac:dyDescent="0.25">
      <c r="A1442" s="1">
        <v>1442</v>
      </c>
      <c r="B1442" s="2" t="s">
        <v>378</v>
      </c>
      <c r="C1442" s="2" t="s">
        <v>1944</v>
      </c>
      <c r="D1442" s="2" t="s">
        <v>1951</v>
      </c>
    </row>
    <row r="1443" spans="1:4" ht="22.5" customHeight="1" x14ac:dyDescent="0.25">
      <c r="A1443" s="1">
        <v>1443</v>
      </c>
      <c r="B1443" s="2" t="s">
        <v>378</v>
      </c>
      <c r="C1443" s="2" t="s">
        <v>1944</v>
      </c>
      <c r="D1443" s="2" t="s">
        <v>1911</v>
      </c>
    </row>
    <row r="1444" spans="1:4" ht="22.5" customHeight="1" x14ac:dyDescent="0.25">
      <c r="A1444" s="1">
        <v>1444</v>
      </c>
      <c r="B1444" s="2" t="s">
        <v>378</v>
      </c>
      <c r="C1444" s="2" t="s">
        <v>1944</v>
      </c>
      <c r="D1444" s="2" t="s">
        <v>1952</v>
      </c>
    </row>
    <row r="1445" spans="1:4" ht="22.5" customHeight="1" x14ac:dyDescent="0.25">
      <c r="A1445" s="1">
        <v>1445</v>
      </c>
      <c r="B1445" s="2" t="s">
        <v>378</v>
      </c>
      <c r="C1445" s="2" t="s">
        <v>1944</v>
      </c>
      <c r="D1445" s="2" t="s">
        <v>1953</v>
      </c>
    </row>
    <row r="1446" spans="1:4" ht="22.5" customHeight="1" x14ac:dyDescent="0.25">
      <c r="A1446" s="1">
        <v>1446</v>
      </c>
      <c r="B1446" s="2" t="s">
        <v>378</v>
      </c>
      <c r="C1446" s="2" t="s">
        <v>1944</v>
      </c>
      <c r="D1446" s="2" t="s">
        <v>1954</v>
      </c>
    </row>
    <row r="1447" spans="1:4" ht="22.5" customHeight="1" x14ac:dyDescent="0.25">
      <c r="A1447" s="1">
        <v>1447</v>
      </c>
      <c r="B1447" s="2" t="s">
        <v>378</v>
      </c>
      <c r="C1447" s="2" t="s">
        <v>1944</v>
      </c>
      <c r="D1447" s="2" t="s">
        <v>1955</v>
      </c>
    </row>
    <row r="1448" spans="1:4" ht="22.5" customHeight="1" x14ac:dyDescent="0.25">
      <c r="A1448" s="1">
        <v>1448</v>
      </c>
      <c r="B1448" s="2" t="s">
        <v>378</v>
      </c>
      <c r="C1448" s="2" t="s">
        <v>1944</v>
      </c>
      <c r="D1448" s="2" t="s">
        <v>1956</v>
      </c>
    </row>
    <row r="1449" spans="1:4" ht="22.5" customHeight="1" x14ac:dyDescent="0.25">
      <c r="A1449" s="1">
        <v>1449</v>
      </c>
      <c r="B1449" s="2" t="s">
        <v>382</v>
      </c>
      <c r="C1449" s="2" t="s">
        <v>1957</v>
      </c>
      <c r="D1449" s="2" t="s">
        <v>1958</v>
      </c>
    </row>
    <row r="1450" spans="1:4" ht="22.5" customHeight="1" x14ac:dyDescent="0.25">
      <c r="A1450" s="1">
        <v>1450</v>
      </c>
      <c r="B1450" s="2" t="s">
        <v>382</v>
      </c>
      <c r="C1450" s="2" t="s">
        <v>1957</v>
      </c>
      <c r="D1450" s="2" t="s">
        <v>1959</v>
      </c>
    </row>
    <row r="1451" spans="1:4" ht="22.5" customHeight="1" x14ac:dyDescent="0.25">
      <c r="A1451" s="1">
        <v>1451</v>
      </c>
      <c r="B1451" s="2" t="s">
        <v>382</v>
      </c>
      <c r="C1451" s="2" t="s">
        <v>1957</v>
      </c>
      <c r="D1451" s="2" t="s">
        <v>1960</v>
      </c>
    </row>
    <row r="1452" spans="1:4" ht="22.5" customHeight="1" x14ac:dyDescent="0.25">
      <c r="A1452" s="1">
        <v>1452</v>
      </c>
      <c r="B1452" s="2" t="s">
        <v>382</v>
      </c>
      <c r="C1452" s="2" t="s">
        <v>1957</v>
      </c>
      <c r="D1452" s="2" t="s">
        <v>1961</v>
      </c>
    </row>
    <row r="1453" spans="1:4" ht="22.5" customHeight="1" x14ac:dyDescent="0.25">
      <c r="A1453" s="1">
        <v>1453</v>
      </c>
      <c r="B1453" s="2" t="s">
        <v>382</v>
      </c>
      <c r="C1453" s="2" t="s">
        <v>1957</v>
      </c>
      <c r="D1453" s="2" t="s">
        <v>1962</v>
      </c>
    </row>
    <row r="1454" spans="1:4" ht="22.5" customHeight="1" x14ac:dyDescent="0.25">
      <c r="A1454" s="1">
        <v>1454</v>
      </c>
      <c r="B1454" s="2" t="s">
        <v>382</v>
      </c>
      <c r="C1454" s="2" t="s">
        <v>1957</v>
      </c>
      <c r="D1454" s="2" t="s">
        <v>1963</v>
      </c>
    </row>
    <row r="1455" spans="1:4" ht="22.5" customHeight="1" x14ac:dyDescent="0.25">
      <c r="A1455" s="1">
        <v>1455</v>
      </c>
      <c r="B1455" s="2" t="s">
        <v>382</v>
      </c>
      <c r="C1455" s="2" t="s">
        <v>1957</v>
      </c>
      <c r="D1455" s="2" t="s">
        <v>1964</v>
      </c>
    </row>
    <row r="1456" spans="1:4" ht="22.5" customHeight="1" x14ac:dyDescent="0.25">
      <c r="A1456" s="1">
        <v>1456</v>
      </c>
      <c r="B1456" s="2" t="s">
        <v>382</v>
      </c>
      <c r="C1456" s="2" t="s">
        <v>1957</v>
      </c>
      <c r="D1456" s="2" t="s">
        <v>1965</v>
      </c>
    </row>
    <row r="1457" spans="1:4" ht="22.5" customHeight="1" x14ac:dyDescent="0.25">
      <c r="A1457" s="1">
        <v>1457</v>
      </c>
      <c r="B1457" s="2" t="s">
        <v>382</v>
      </c>
      <c r="C1457" s="2" t="s">
        <v>1957</v>
      </c>
      <c r="D1457" s="2" t="s">
        <v>1966</v>
      </c>
    </row>
    <row r="1458" spans="1:4" ht="22.5" customHeight="1" x14ac:dyDescent="0.25">
      <c r="A1458" s="1">
        <v>1458</v>
      </c>
      <c r="B1458" s="2" t="s">
        <v>382</v>
      </c>
      <c r="C1458" s="2" t="s">
        <v>1957</v>
      </c>
      <c r="D1458" s="2" t="s">
        <v>1967</v>
      </c>
    </row>
    <row r="1459" spans="1:4" ht="22.5" customHeight="1" x14ac:dyDescent="0.25">
      <c r="A1459" s="1">
        <v>1459</v>
      </c>
      <c r="B1459" s="2" t="s">
        <v>382</v>
      </c>
      <c r="C1459" s="2" t="s">
        <v>1957</v>
      </c>
      <c r="D1459" s="2" t="s">
        <v>1968</v>
      </c>
    </row>
    <row r="1460" spans="1:4" ht="22.5" customHeight="1" x14ac:dyDescent="0.25">
      <c r="A1460" s="1">
        <v>1460</v>
      </c>
      <c r="B1460" s="2" t="s">
        <v>382</v>
      </c>
      <c r="C1460" s="2" t="s">
        <v>1957</v>
      </c>
      <c r="D1460" s="2" t="s">
        <v>1969</v>
      </c>
    </row>
    <row r="1461" spans="1:4" ht="22.5" customHeight="1" x14ac:dyDescent="0.25">
      <c r="A1461" s="1">
        <v>1461</v>
      </c>
      <c r="B1461" s="2" t="s">
        <v>382</v>
      </c>
      <c r="C1461" s="2" t="s">
        <v>1957</v>
      </c>
      <c r="D1461" s="2" t="s">
        <v>1970</v>
      </c>
    </row>
    <row r="1462" spans="1:4" ht="22.5" customHeight="1" x14ac:dyDescent="0.25">
      <c r="A1462" s="1">
        <v>1462</v>
      </c>
      <c r="B1462" s="2" t="s">
        <v>382</v>
      </c>
      <c r="C1462" s="2" t="s">
        <v>1971</v>
      </c>
      <c r="D1462" s="2" t="s">
        <v>1972</v>
      </c>
    </row>
    <row r="1463" spans="1:4" ht="22.5" customHeight="1" x14ac:dyDescent="0.25">
      <c r="A1463" s="1">
        <v>1463</v>
      </c>
      <c r="B1463" s="2" t="s">
        <v>382</v>
      </c>
      <c r="C1463" s="2" t="s">
        <v>1971</v>
      </c>
      <c r="D1463" s="2" t="s">
        <v>1973</v>
      </c>
    </row>
    <row r="1464" spans="1:4" ht="22.5" customHeight="1" x14ac:dyDescent="0.25">
      <c r="A1464" s="1">
        <v>1464</v>
      </c>
      <c r="B1464" s="2" t="s">
        <v>382</v>
      </c>
      <c r="C1464" s="2" t="s">
        <v>1971</v>
      </c>
      <c r="D1464" s="2" t="s">
        <v>1974</v>
      </c>
    </row>
    <row r="1465" spans="1:4" ht="22.5" customHeight="1" x14ac:dyDescent="0.25">
      <c r="A1465" s="1">
        <v>1465</v>
      </c>
      <c r="B1465" s="2" t="s">
        <v>382</v>
      </c>
      <c r="C1465" s="2" t="s">
        <v>1971</v>
      </c>
      <c r="D1465" s="2" t="s">
        <v>1971</v>
      </c>
    </row>
    <row r="1466" spans="1:4" ht="22.5" customHeight="1" x14ac:dyDescent="0.25">
      <c r="A1466" s="1">
        <v>1466</v>
      </c>
      <c r="B1466" s="2" t="s">
        <v>382</v>
      </c>
      <c r="C1466" s="2" t="s">
        <v>1971</v>
      </c>
      <c r="D1466" s="2" t="s">
        <v>1975</v>
      </c>
    </row>
    <row r="1467" spans="1:4" ht="22.5" customHeight="1" x14ac:dyDescent="0.25">
      <c r="A1467" s="1">
        <v>1467</v>
      </c>
      <c r="B1467" s="2" t="s">
        <v>382</v>
      </c>
      <c r="C1467" s="2" t="s">
        <v>1976</v>
      </c>
      <c r="D1467" s="2" t="s">
        <v>1977</v>
      </c>
    </row>
    <row r="1468" spans="1:4" ht="22.5" customHeight="1" x14ac:dyDescent="0.25">
      <c r="A1468" s="1">
        <v>1468</v>
      </c>
      <c r="B1468" s="2" t="s">
        <v>382</v>
      </c>
      <c r="C1468" s="2" t="s">
        <v>1976</v>
      </c>
      <c r="D1468" s="2" t="s">
        <v>1978</v>
      </c>
    </row>
    <row r="1469" spans="1:4" ht="22.5" customHeight="1" x14ac:dyDescent="0.25">
      <c r="A1469" s="1">
        <v>1469</v>
      </c>
      <c r="B1469" s="2" t="s">
        <v>382</v>
      </c>
      <c r="C1469" s="2" t="s">
        <v>1976</v>
      </c>
      <c r="D1469" s="2" t="s">
        <v>1979</v>
      </c>
    </row>
    <row r="1470" spans="1:4" ht="22.5" customHeight="1" x14ac:dyDescent="0.25">
      <c r="A1470" s="1">
        <v>1470</v>
      </c>
      <c r="B1470" s="2" t="s">
        <v>382</v>
      </c>
      <c r="C1470" s="2" t="s">
        <v>1976</v>
      </c>
      <c r="D1470" s="2" t="s">
        <v>1980</v>
      </c>
    </row>
    <row r="1471" spans="1:4" ht="22.5" customHeight="1" x14ac:dyDescent="0.25">
      <c r="A1471" s="1">
        <v>1471</v>
      </c>
      <c r="B1471" s="2" t="s">
        <v>382</v>
      </c>
      <c r="C1471" s="2" t="s">
        <v>1976</v>
      </c>
      <c r="D1471" s="2" t="s">
        <v>1981</v>
      </c>
    </row>
    <row r="1472" spans="1:4" ht="22.5" customHeight="1" x14ac:dyDescent="0.25">
      <c r="A1472" s="1">
        <v>1472</v>
      </c>
      <c r="B1472" s="2" t="s">
        <v>382</v>
      </c>
      <c r="C1472" s="2" t="s">
        <v>1976</v>
      </c>
      <c r="D1472" s="2" t="s">
        <v>1976</v>
      </c>
    </row>
    <row r="1473" spans="1:4" ht="22.5" customHeight="1" x14ac:dyDescent="0.25">
      <c r="A1473" s="1">
        <v>1473</v>
      </c>
      <c r="B1473" s="2" t="s">
        <v>382</v>
      </c>
      <c r="C1473" s="2" t="s">
        <v>1982</v>
      </c>
      <c r="D1473" s="2" t="s">
        <v>1982</v>
      </c>
    </row>
    <row r="1474" spans="1:4" ht="22.5" customHeight="1" x14ac:dyDescent="0.25">
      <c r="A1474" s="1">
        <v>1474</v>
      </c>
      <c r="B1474" s="2" t="s">
        <v>382</v>
      </c>
      <c r="C1474" s="2" t="s">
        <v>1982</v>
      </c>
      <c r="D1474" s="2" t="s">
        <v>1983</v>
      </c>
    </row>
    <row r="1475" spans="1:4" ht="22.5" customHeight="1" x14ac:dyDescent="0.25">
      <c r="A1475" s="1">
        <v>1475</v>
      </c>
      <c r="B1475" s="2" t="s">
        <v>382</v>
      </c>
      <c r="C1475" s="2" t="s">
        <v>1982</v>
      </c>
      <c r="D1475" s="2" t="s">
        <v>1984</v>
      </c>
    </row>
    <row r="1476" spans="1:4" ht="22.5" customHeight="1" x14ac:dyDescent="0.25">
      <c r="A1476" s="1">
        <v>1476</v>
      </c>
      <c r="B1476" s="2" t="s">
        <v>382</v>
      </c>
      <c r="C1476" s="2" t="s">
        <v>1982</v>
      </c>
      <c r="D1476" s="2" t="s">
        <v>1985</v>
      </c>
    </row>
    <row r="1477" spans="1:4" ht="22.5" customHeight="1" x14ac:dyDescent="0.25">
      <c r="A1477" s="1">
        <v>1477</v>
      </c>
      <c r="B1477" s="2" t="s">
        <v>382</v>
      </c>
      <c r="C1477" s="2" t="s">
        <v>1986</v>
      </c>
      <c r="D1477" s="2" t="s">
        <v>733</v>
      </c>
    </row>
    <row r="1478" spans="1:4" ht="22.5" customHeight="1" x14ac:dyDescent="0.25">
      <c r="A1478" s="1">
        <v>1478</v>
      </c>
      <c r="B1478" s="2" t="s">
        <v>382</v>
      </c>
      <c r="C1478" s="2" t="s">
        <v>1986</v>
      </c>
      <c r="D1478" s="2" t="s">
        <v>1987</v>
      </c>
    </row>
    <row r="1479" spans="1:4" ht="22.5" customHeight="1" x14ac:dyDescent="0.25">
      <c r="A1479" s="1">
        <v>1479</v>
      </c>
      <c r="B1479" s="2" t="s">
        <v>382</v>
      </c>
      <c r="C1479" s="2" t="s">
        <v>1986</v>
      </c>
      <c r="D1479" s="2" t="s">
        <v>1988</v>
      </c>
    </row>
    <row r="1480" spans="1:4" ht="22.5" customHeight="1" x14ac:dyDescent="0.25">
      <c r="A1480" s="1">
        <v>1480</v>
      </c>
      <c r="B1480" s="2" t="s">
        <v>382</v>
      </c>
      <c r="C1480" s="2" t="s">
        <v>1986</v>
      </c>
      <c r="D1480" s="2" t="s">
        <v>1989</v>
      </c>
    </row>
    <row r="1481" spans="1:4" ht="22.5" customHeight="1" x14ac:dyDescent="0.25">
      <c r="A1481" s="1">
        <v>1481</v>
      </c>
      <c r="B1481" s="2" t="s">
        <v>382</v>
      </c>
      <c r="C1481" s="2" t="s">
        <v>1990</v>
      </c>
      <c r="D1481" s="2" t="s">
        <v>1991</v>
      </c>
    </row>
    <row r="1482" spans="1:4" ht="22.5" customHeight="1" x14ac:dyDescent="0.25">
      <c r="A1482" s="1">
        <v>1482</v>
      </c>
      <c r="B1482" s="2" t="s">
        <v>382</v>
      </c>
      <c r="C1482" s="2" t="s">
        <v>1990</v>
      </c>
      <c r="D1482" s="2" t="s">
        <v>1992</v>
      </c>
    </row>
    <row r="1483" spans="1:4" ht="22.5" customHeight="1" x14ac:dyDescent="0.25">
      <c r="A1483" s="1">
        <v>1483</v>
      </c>
      <c r="B1483" s="2" t="s">
        <v>382</v>
      </c>
      <c r="C1483" s="2" t="s">
        <v>1990</v>
      </c>
      <c r="D1483" s="2" t="s">
        <v>1993</v>
      </c>
    </row>
    <row r="1484" spans="1:4" ht="22.5" customHeight="1" x14ac:dyDescent="0.25">
      <c r="A1484" s="1">
        <v>1484</v>
      </c>
      <c r="B1484" s="2" t="s">
        <v>382</v>
      </c>
      <c r="C1484" s="2" t="s">
        <v>1990</v>
      </c>
      <c r="D1484" s="2" t="s">
        <v>1994</v>
      </c>
    </row>
    <row r="1485" spans="1:4" ht="22.5" customHeight="1" x14ac:dyDescent="0.25">
      <c r="A1485" s="1">
        <v>1485</v>
      </c>
      <c r="B1485" s="2" t="s">
        <v>382</v>
      </c>
      <c r="C1485" s="2" t="s">
        <v>1990</v>
      </c>
      <c r="D1485" s="2" t="s">
        <v>1995</v>
      </c>
    </row>
    <row r="1486" spans="1:4" ht="22.5" customHeight="1" x14ac:dyDescent="0.25">
      <c r="A1486" s="1">
        <v>1486</v>
      </c>
      <c r="B1486" s="2" t="s">
        <v>382</v>
      </c>
      <c r="C1486" s="2" t="s">
        <v>1990</v>
      </c>
      <c r="D1486" s="2" t="s">
        <v>1996</v>
      </c>
    </row>
    <row r="1487" spans="1:4" ht="22.5" customHeight="1" x14ac:dyDescent="0.25">
      <c r="A1487" s="1">
        <v>1487</v>
      </c>
      <c r="B1487" s="2" t="s">
        <v>382</v>
      </c>
      <c r="C1487" s="2" t="s">
        <v>1990</v>
      </c>
      <c r="D1487" s="2" t="s">
        <v>1997</v>
      </c>
    </row>
    <row r="1488" spans="1:4" ht="22.5" customHeight="1" x14ac:dyDescent="0.25">
      <c r="A1488" s="1">
        <v>1488</v>
      </c>
      <c r="B1488" s="2" t="s">
        <v>382</v>
      </c>
      <c r="C1488" s="2" t="s">
        <v>1990</v>
      </c>
      <c r="D1488" s="2" t="s">
        <v>1998</v>
      </c>
    </row>
    <row r="1489" spans="1:4" ht="22.5" customHeight="1" x14ac:dyDescent="0.25">
      <c r="A1489" s="1">
        <v>1489</v>
      </c>
      <c r="B1489" s="2" t="s">
        <v>382</v>
      </c>
      <c r="C1489" s="2" t="s">
        <v>1990</v>
      </c>
      <c r="D1489" s="2" t="s">
        <v>1999</v>
      </c>
    </row>
    <row r="1490" spans="1:4" ht="22.5" customHeight="1" x14ac:dyDescent="0.25">
      <c r="A1490" s="1">
        <v>1490</v>
      </c>
      <c r="B1490" s="2" t="s">
        <v>382</v>
      </c>
      <c r="C1490" s="2" t="s">
        <v>1990</v>
      </c>
      <c r="D1490" s="2" t="s">
        <v>2000</v>
      </c>
    </row>
    <row r="1491" spans="1:4" ht="22.5" customHeight="1" x14ac:dyDescent="0.25">
      <c r="A1491" s="1">
        <v>1491</v>
      </c>
      <c r="B1491" s="2" t="s">
        <v>382</v>
      </c>
      <c r="C1491" s="2" t="s">
        <v>1990</v>
      </c>
      <c r="D1491" s="2" t="s">
        <v>2001</v>
      </c>
    </row>
    <row r="1492" spans="1:4" ht="22.5" customHeight="1" x14ac:dyDescent="0.25">
      <c r="A1492" s="1">
        <v>1492</v>
      </c>
      <c r="B1492" s="2" t="s">
        <v>382</v>
      </c>
      <c r="C1492" s="2" t="s">
        <v>1990</v>
      </c>
      <c r="D1492" s="2" t="s">
        <v>2002</v>
      </c>
    </row>
    <row r="1493" spans="1:4" ht="22.5" customHeight="1" x14ac:dyDescent="0.25">
      <c r="A1493" s="1">
        <v>1493</v>
      </c>
      <c r="B1493" s="2" t="s">
        <v>382</v>
      </c>
      <c r="C1493" s="2" t="s">
        <v>2003</v>
      </c>
      <c r="D1493" s="2" t="s">
        <v>2004</v>
      </c>
    </row>
    <row r="1494" spans="1:4" ht="22.5" customHeight="1" x14ac:dyDescent="0.25">
      <c r="A1494" s="1">
        <v>1494</v>
      </c>
      <c r="B1494" s="2" t="s">
        <v>382</v>
      </c>
      <c r="C1494" s="2" t="s">
        <v>2005</v>
      </c>
      <c r="D1494" s="2" t="s">
        <v>2006</v>
      </c>
    </row>
    <row r="1495" spans="1:4" ht="22.5" customHeight="1" x14ac:dyDescent="0.25">
      <c r="A1495" s="1">
        <v>1495</v>
      </c>
      <c r="B1495" s="2" t="s">
        <v>382</v>
      </c>
      <c r="C1495" s="2" t="s">
        <v>2005</v>
      </c>
      <c r="D1495" s="2" t="s">
        <v>2007</v>
      </c>
    </row>
    <row r="1496" spans="1:4" ht="22.5" customHeight="1" x14ac:dyDescent="0.25">
      <c r="A1496" s="1">
        <v>1496</v>
      </c>
      <c r="B1496" s="2" t="s">
        <v>382</v>
      </c>
      <c r="C1496" s="2" t="s">
        <v>2005</v>
      </c>
      <c r="D1496" s="2" t="s">
        <v>2008</v>
      </c>
    </row>
    <row r="1497" spans="1:4" ht="22.5" customHeight="1" x14ac:dyDescent="0.25">
      <c r="A1497" s="1">
        <v>1497</v>
      </c>
      <c r="B1497" s="2" t="s">
        <v>382</v>
      </c>
      <c r="C1497" s="2" t="s">
        <v>2005</v>
      </c>
      <c r="D1497" s="2" t="s">
        <v>2009</v>
      </c>
    </row>
    <row r="1498" spans="1:4" ht="22.5" customHeight="1" x14ac:dyDescent="0.25">
      <c r="A1498" s="1">
        <v>1498</v>
      </c>
      <c r="B1498" s="2" t="s">
        <v>382</v>
      </c>
      <c r="C1498" s="2" t="s">
        <v>2010</v>
      </c>
      <c r="D1498" s="2" t="s">
        <v>2011</v>
      </c>
    </row>
    <row r="1499" spans="1:4" ht="22.5" customHeight="1" x14ac:dyDescent="0.25">
      <c r="A1499" s="1">
        <v>1499</v>
      </c>
      <c r="B1499" s="2" t="s">
        <v>382</v>
      </c>
      <c r="C1499" s="2" t="s">
        <v>2010</v>
      </c>
      <c r="D1499" s="2" t="s">
        <v>2012</v>
      </c>
    </row>
    <row r="1500" spans="1:4" ht="22.5" customHeight="1" x14ac:dyDescent="0.25">
      <c r="A1500" s="1">
        <v>1500</v>
      </c>
      <c r="B1500" s="2" t="s">
        <v>382</v>
      </c>
      <c r="C1500" s="2" t="s">
        <v>2010</v>
      </c>
      <c r="D1500" s="2" t="s">
        <v>2013</v>
      </c>
    </row>
    <row r="1501" spans="1:4" ht="22.5" customHeight="1" x14ac:dyDescent="0.25">
      <c r="A1501" s="1">
        <v>1501</v>
      </c>
      <c r="B1501" s="2" t="s">
        <v>382</v>
      </c>
      <c r="C1501" s="2" t="s">
        <v>2010</v>
      </c>
      <c r="D1501" s="2" t="s">
        <v>2014</v>
      </c>
    </row>
    <row r="1502" spans="1:4" ht="22.5" customHeight="1" x14ac:dyDescent="0.25">
      <c r="A1502" s="1">
        <v>1502</v>
      </c>
      <c r="B1502" s="2" t="s">
        <v>382</v>
      </c>
      <c r="C1502" s="2" t="s">
        <v>2010</v>
      </c>
      <c r="D1502" s="2" t="s">
        <v>1779</v>
      </c>
    </row>
    <row r="1503" spans="1:4" ht="22.5" customHeight="1" x14ac:dyDescent="0.25">
      <c r="A1503" s="1">
        <v>1503</v>
      </c>
      <c r="B1503" s="2" t="s">
        <v>382</v>
      </c>
      <c r="C1503" s="2" t="s">
        <v>2010</v>
      </c>
      <c r="D1503" s="2" t="s">
        <v>2015</v>
      </c>
    </row>
    <row r="1504" spans="1:4" ht="22.5" customHeight="1" x14ac:dyDescent="0.25">
      <c r="A1504" s="1">
        <v>1504</v>
      </c>
      <c r="B1504" s="2" t="s">
        <v>382</v>
      </c>
      <c r="C1504" s="2" t="s">
        <v>2010</v>
      </c>
      <c r="D1504" s="2" t="s">
        <v>2016</v>
      </c>
    </row>
    <row r="1505" spans="1:4" ht="22.5" customHeight="1" x14ac:dyDescent="0.25">
      <c r="A1505" s="1">
        <v>1505</v>
      </c>
      <c r="B1505" s="2" t="s">
        <v>382</v>
      </c>
      <c r="C1505" s="2" t="s">
        <v>2010</v>
      </c>
      <c r="D1505" s="2" t="s">
        <v>2017</v>
      </c>
    </row>
    <row r="1506" spans="1:4" ht="22.5" customHeight="1" x14ac:dyDescent="0.25">
      <c r="A1506" s="1">
        <v>1506</v>
      </c>
      <c r="B1506" s="2" t="s">
        <v>382</v>
      </c>
      <c r="C1506" s="2" t="s">
        <v>2010</v>
      </c>
      <c r="D1506" s="2" t="s">
        <v>2018</v>
      </c>
    </row>
    <row r="1507" spans="1:4" ht="22.5" customHeight="1" x14ac:dyDescent="0.25">
      <c r="A1507" s="1">
        <v>1507</v>
      </c>
      <c r="B1507" s="2" t="s">
        <v>382</v>
      </c>
      <c r="C1507" s="2" t="s">
        <v>2010</v>
      </c>
      <c r="D1507" s="2" t="s">
        <v>2019</v>
      </c>
    </row>
    <row r="1508" spans="1:4" ht="22.5" customHeight="1" x14ac:dyDescent="0.25">
      <c r="A1508" s="1">
        <v>1508</v>
      </c>
      <c r="B1508" s="2" t="s">
        <v>382</v>
      </c>
      <c r="C1508" s="2" t="s">
        <v>2010</v>
      </c>
      <c r="D1508" s="2" t="s">
        <v>2020</v>
      </c>
    </row>
    <row r="1509" spans="1:4" ht="22.5" customHeight="1" x14ac:dyDescent="0.25">
      <c r="A1509" s="1">
        <v>1509</v>
      </c>
      <c r="B1509" s="2" t="s">
        <v>382</v>
      </c>
      <c r="C1509" s="2" t="s">
        <v>2010</v>
      </c>
      <c r="D1509" s="2" t="s">
        <v>2021</v>
      </c>
    </row>
    <row r="1510" spans="1:4" ht="22.5" customHeight="1" x14ac:dyDescent="0.25">
      <c r="A1510" s="1">
        <v>1510</v>
      </c>
      <c r="B1510" s="2" t="s">
        <v>382</v>
      </c>
      <c r="C1510" s="2" t="s">
        <v>2010</v>
      </c>
      <c r="D1510" s="2" t="s">
        <v>2022</v>
      </c>
    </row>
    <row r="1511" spans="1:4" ht="22.5" customHeight="1" x14ac:dyDescent="0.25">
      <c r="A1511" s="1">
        <v>1511</v>
      </c>
      <c r="B1511" s="2" t="s">
        <v>382</v>
      </c>
      <c r="C1511" s="2" t="s">
        <v>2010</v>
      </c>
      <c r="D1511" s="2" t="s">
        <v>2023</v>
      </c>
    </row>
    <row r="1512" spans="1:4" ht="22.5" customHeight="1" x14ac:dyDescent="0.25">
      <c r="A1512" s="1">
        <v>1512</v>
      </c>
      <c r="B1512" s="2" t="s">
        <v>382</v>
      </c>
      <c r="C1512" s="2" t="s">
        <v>2010</v>
      </c>
      <c r="D1512" s="2" t="s">
        <v>2024</v>
      </c>
    </row>
    <row r="1513" spans="1:4" ht="22.5" customHeight="1" x14ac:dyDescent="0.25">
      <c r="A1513" s="1">
        <v>1513</v>
      </c>
      <c r="B1513" s="2" t="s">
        <v>382</v>
      </c>
      <c r="C1513" s="2" t="s">
        <v>2010</v>
      </c>
      <c r="D1513" s="2" t="s">
        <v>2025</v>
      </c>
    </row>
    <row r="1514" spans="1:4" ht="22.5" customHeight="1" x14ac:dyDescent="0.25">
      <c r="A1514" s="1">
        <v>1514</v>
      </c>
      <c r="B1514" s="2" t="s">
        <v>382</v>
      </c>
      <c r="C1514" s="2" t="s">
        <v>2010</v>
      </c>
      <c r="D1514" s="2" t="s">
        <v>2026</v>
      </c>
    </row>
    <row r="1515" spans="1:4" ht="22.5" customHeight="1" x14ac:dyDescent="0.25">
      <c r="A1515" s="1">
        <v>1515</v>
      </c>
      <c r="B1515" s="2" t="s">
        <v>382</v>
      </c>
      <c r="C1515" s="2" t="s">
        <v>2010</v>
      </c>
      <c r="D1515" s="2" t="s">
        <v>2027</v>
      </c>
    </row>
    <row r="1516" spans="1:4" ht="22.5" customHeight="1" x14ac:dyDescent="0.25">
      <c r="A1516" s="1">
        <v>1516</v>
      </c>
      <c r="B1516" s="2" t="s">
        <v>382</v>
      </c>
      <c r="C1516" s="2" t="s">
        <v>2028</v>
      </c>
      <c r="D1516" s="2" t="s">
        <v>2029</v>
      </c>
    </row>
    <row r="1517" spans="1:4" ht="22.5" customHeight="1" x14ac:dyDescent="0.25">
      <c r="A1517" s="1">
        <v>1517</v>
      </c>
      <c r="B1517" s="2" t="s">
        <v>382</v>
      </c>
      <c r="C1517" s="2" t="s">
        <v>2028</v>
      </c>
      <c r="D1517" s="2" t="s">
        <v>2030</v>
      </c>
    </row>
    <row r="1518" spans="1:4" ht="22.5" customHeight="1" x14ac:dyDescent="0.25">
      <c r="A1518" s="1">
        <v>1518</v>
      </c>
      <c r="B1518" s="2" t="s">
        <v>382</v>
      </c>
      <c r="C1518" s="2" t="s">
        <v>2028</v>
      </c>
      <c r="D1518" s="2" t="s">
        <v>479</v>
      </c>
    </row>
    <row r="1519" spans="1:4" ht="22.5" customHeight="1" x14ac:dyDescent="0.25">
      <c r="A1519" s="1">
        <v>1519</v>
      </c>
      <c r="B1519" s="2" t="s">
        <v>382</v>
      </c>
      <c r="C1519" s="2" t="s">
        <v>2031</v>
      </c>
      <c r="D1519" s="2" t="s">
        <v>1810</v>
      </c>
    </row>
    <row r="1520" spans="1:4" ht="22.5" customHeight="1" x14ac:dyDescent="0.25">
      <c r="A1520" s="1">
        <v>1520</v>
      </c>
      <c r="B1520" s="2" t="s">
        <v>382</v>
      </c>
      <c r="C1520" s="2" t="s">
        <v>2031</v>
      </c>
      <c r="D1520" s="2" t="s">
        <v>2031</v>
      </c>
    </row>
    <row r="1521" spans="1:4" ht="22.5" customHeight="1" x14ac:dyDescent="0.25">
      <c r="A1521" s="1">
        <v>1521</v>
      </c>
      <c r="B1521" s="2" t="s">
        <v>382</v>
      </c>
      <c r="C1521" s="2" t="s">
        <v>2031</v>
      </c>
      <c r="D1521" s="2" t="s">
        <v>2032</v>
      </c>
    </row>
    <row r="1522" spans="1:4" ht="22.5" customHeight="1" x14ac:dyDescent="0.25">
      <c r="A1522" s="1">
        <v>1522</v>
      </c>
      <c r="B1522" s="2" t="s">
        <v>382</v>
      </c>
      <c r="C1522" s="2" t="s">
        <v>2033</v>
      </c>
      <c r="D1522" s="2" t="s">
        <v>2034</v>
      </c>
    </row>
    <row r="1523" spans="1:4" ht="22.5" customHeight="1" x14ac:dyDescent="0.25">
      <c r="A1523" s="1">
        <v>1523</v>
      </c>
      <c r="B1523" s="2" t="s">
        <v>382</v>
      </c>
      <c r="C1523" s="2" t="s">
        <v>2033</v>
      </c>
      <c r="D1523" s="2" t="s">
        <v>2035</v>
      </c>
    </row>
    <row r="1524" spans="1:4" ht="22.5" customHeight="1" x14ac:dyDescent="0.25">
      <c r="A1524" s="1">
        <v>1524</v>
      </c>
      <c r="B1524" s="2" t="s">
        <v>382</v>
      </c>
      <c r="C1524" s="2" t="s">
        <v>2033</v>
      </c>
      <c r="D1524" s="2" t="s">
        <v>2036</v>
      </c>
    </row>
    <row r="1525" spans="1:4" ht="22.5" customHeight="1" x14ac:dyDescent="0.25">
      <c r="A1525" s="1">
        <v>1525</v>
      </c>
      <c r="B1525" s="2" t="s">
        <v>382</v>
      </c>
      <c r="C1525" s="2" t="s">
        <v>2033</v>
      </c>
      <c r="D1525" s="2" t="s">
        <v>2037</v>
      </c>
    </row>
    <row r="1526" spans="1:4" ht="22.5" customHeight="1" x14ac:dyDescent="0.25">
      <c r="A1526" s="1">
        <v>1526</v>
      </c>
      <c r="B1526" s="2" t="s">
        <v>382</v>
      </c>
      <c r="C1526" s="2" t="s">
        <v>2033</v>
      </c>
      <c r="D1526" s="2" t="s">
        <v>2038</v>
      </c>
    </row>
    <row r="1527" spans="1:4" ht="22.5" customHeight="1" x14ac:dyDescent="0.25">
      <c r="A1527" s="1">
        <v>1527</v>
      </c>
      <c r="B1527" s="2" t="s">
        <v>382</v>
      </c>
      <c r="C1527" s="2" t="s">
        <v>2033</v>
      </c>
      <c r="D1527" s="2" t="s">
        <v>2039</v>
      </c>
    </row>
    <row r="1528" spans="1:4" ht="22.5" customHeight="1" x14ac:dyDescent="0.25">
      <c r="A1528" s="1">
        <v>1528</v>
      </c>
      <c r="B1528" s="2" t="s">
        <v>382</v>
      </c>
      <c r="C1528" s="2" t="s">
        <v>2033</v>
      </c>
      <c r="D1528" s="2" t="s">
        <v>2040</v>
      </c>
    </row>
    <row r="1529" spans="1:4" ht="22.5" customHeight="1" x14ac:dyDescent="0.25">
      <c r="A1529" s="1">
        <v>1529</v>
      </c>
      <c r="B1529" s="2" t="s">
        <v>382</v>
      </c>
      <c r="C1529" s="2" t="s">
        <v>2041</v>
      </c>
      <c r="D1529" s="2" t="s">
        <v>2042</v>
      </c>
    </row>
    <row r="1530" spans="1:4" ht="22.5" customHeight="1" x14ac:dyDescent="0.25">
      <c r="A1530" s="1">
        <v>1530</v>
      </c>
      <c r="B1530" s="2" t="s">
        <v>382</v>
      </c>
      <c r="C1530" s="2" t="s">
        <v>2041</v>
      </c>
      <c r="D1530" s="2" t="s">
        <v>2043</v>
      </c>
    </row>
    <row r="1531" spans="1:4" ht="22.5" customHeight="1" x14ac:dyDescent="0.25">
      <c r="A1531" s="1">
        <v>1531</v>
      </c>
      <c r="B1531" s="2" t="s">
        <v>382</v>
      </c>
      <c r="C1531" s="2" t="s">
        <v>2041</v>
      </c>
      <c r="D1531" s="2" t="s">
        <v>2044</v>
      </c>
    </row>
    <row r="1532" spans="1:4" ht="22.5" customHeight="1" x14ac:dyDescent="0.25">
      <c r="A1532" s="1">
        <v>1532</v>
      </c>
      <c r="B1532" s="2" t="s">
        <v>382</v>
      </c>
      <c r="C1532" s="2" t="s">
        <v>2045</v>
      </c>
      <c r="D1532" s="2" t="s">
        <v>2046</v>
      </c>
    </row>
    <row r="1533" spans="1:4" ht="22.5" customHeight="1" x14ac:dyDescent="0.25">
      <c r="A1533" s="1">
        <v>1533</v>
      </c>
      <c r="B1533" s="2" t="s">
        <v>382</v>
      </c>
      <c r="C1533" s="2" t="s">
        <v>2045</v>
      </c>
      <c r="D1533" s="2" t="s">
        <v>2047</v>
      </c>
    </row>
    <row r="1534" spans="1:4" ht="22.5" customHeight="1" x14ac:dyDescent="0.25">
      <c r="A1534" s="1">
        <v>1534</v>
      </c>
      <c r="B1534" s="2" t="s">
        <v>382</v>
      </c>
      <c r="C1534" s="2" t="s">
        <v>2045</v>
      </c>
      <c r="D1534" s="2" t="s">
        <v>2048</v>
      </c>
    </row>
    <row r="1535" spans="1:4" ht="22.5" customHeight="1" x14ac:dyDescent="0.25">
      <c r="A1535" s="1">
        <v>1535</v>
      </c>
      <c r="B1535" s="2" t="s">
        <v>382</v>
      </c>
      <c r="C1535" s="2" t="s">
        <v>2045</v>
      </c>
      <c r="D1535" s="2" t="s">
        <v>2045</v>
      </c>
    </row>
    <row r="1536" spans="1:4" ht="22.5" customHeight="1" x14ac:dyDescent="0.25">
      <c r="A1536" s="1">
        <v>1536</v>
      </c>
      <c r="B1536" s="2" t="s">
        <v>382</v>
      </c>
      <c r="C1536" s="2" t="s">
        <v>1113</v>
      </c>
      <c r="D1536" s="2" t="s">
        <v>2049</v>
      </c>
    </row>
    <row r="1537" spans="1:4" ht="22.5" customHeight="1" x14ac:dyDescent="0.25">
      <c r="A1537" s="1">
        <v>1537</v>
      </c>
      <c r="B1537" s="2" t="s">
        <v>382</v>
      </c>
      <c r="C1537" s="2" t="s">
        <v>1113</v>
      </c>
      <c r="D1537" s="2" t="s">
        <v>2050</v>
      </c>
    </row>
    <row r="1538" spans="1:4" ht="22.5" customHeight="1" x14ac:dyDescent="0.25">
      <c r="A1538" s="1">
        <v>1538</v>
      </c>
      <c r="B1538" s="2" t="s">
        <v>382</v>
      </c>
      <c r="C1538" s="2" t="s">
        <v>1113</v>
      </c>
      <c r="D1538" s="2" t="s">
        <v>2051</v>
      </c>
    </row>
    <row r="1539" spans="1:4" ht="22.5" customHeight="1" x14ac:dyDescent="0.25">
      <c r="A1539" s="1">
        <v>1539</v>
      </c>
      <c r="B1539" s="2" t="s">
        <v>382</v>
      </c>
      <c r="C1539" s="2" t="s">
        <v>1113</v>
      </c>
      <c r="D1539" s="2" t="s">
        <v>2052</v>
      </c>
    </row>
    <row r="1540" spans="1:4" ht="22.5" customHeight="1" x14ac:dyDescent="0.25">
      <c r="A1540" s="1">
        <v>1540</v>
      </c>
      <c r="B1540" s="2" t="s">
        <v>382</v>
      </c>
      <c r="C1540" s="2" t="s">
        <v>1113</v>
      </c>
      <c r="D1540" s="2" t="s">
        <v>2053</v>
      </c>
    </row>
    <row r="1541" spans="1:4" ht="22.5" customHeight="1" x14ac:dyDescent="0.25">
      <c r="A1541" s="1">
        <v>1541</v>
      </c>
      <c r="B1541" s="2" t="s">
        <v>382</v>
      </c>
      <c r="C1541" s="2" t="s">
        <v>1113</v>
      </c>
      <c r="D1541" s="2" t="s">
        <v>2054</v>
      </c>
    </row>
    <row r="1542" spans="1:4" ht="22.5" customHeight="1" x14ac:dyDescent="0.25">
      <c r="A1542" s="1">
        <v>1542</v>
      </c>
      <c r="B1542" s="2" t="s">
        <v>382</v>
      </c>
      <c r="C1542" s="2" t="s">
        <v>1113</v>
      </c>
      <c r="D1542" s="2" t="s">
        <v>1113</v>
      </c>
    </row>
    <row r="1543" spans="1:4" ht="22.5" customHeight="1" x14ac:dyDescent="0.25">
      <c r="A1543" s="1">
        <v>1543</v>
      </c>
      <c r="B1543" s="2" t="s">
        <v>382</v>
      </c>
      <c r="C1543" s="2" t="s">
        <v>1113</v>
      </c>
      <c r="D1543" s="2" t="s">
        <v>2055</v>
      </c>
    </row>
    <row r="1544" spans="1:4" ht="22.5" customHeight="1" x14ac:dyDescent="0.25">
      <c r="A1544" s="1">
        <v>1544</v>
      </c>
      <c r="B1544" s="2" t="s">
        <v>382</v>
      </c>
      <c r="C1544" s="2" t="s">
        <v>1113</v>
      </c>
      <c r="D1544" s="2" t="s">
        <v>2056</v>
      </c>
    </row>
    <row r="1545" spans="1:4" ht="22.5" customHeight="1" x14ac:dyDescent="0.25">
      <c r="A1545" s="1">
        <v>1545</v>
      </c>
      <c r="B1545" s="2" t="s">
        <v>382</v>
      </c>
      <c r="C1545" s="2" t="s">
        <v>1113</v>
      </c>
      <c r="D1545" s="2" t="s">
        <v>2057</v>
      </c>
    </row>
    <row r="1546" spans="1:4" ht="22.5" customHeight="1" x14ac:dyDescent="0.25">
      <c r="A1546" s="1">
        <v>1546</v>
      </c>
      <c r="B1546" s="2" t="s">
        <v>382</v>
      </c>
      <c r="C1546" s="2" t="s">
        <v>1113</v>
      </c>
      <c r="D1546" s="2" t="s">
        <v>2058</v>
      </c>
    </row>
    <row r="1547" spans="1:4" ht="22.5" customHeight="1" x14ac:dyDescent="0.25">
      <c r="A1547" s="1">
        <v>1547</v>
      </c>
      <c r="B1547" s="2" t="s">
        <v>382</v>
      </c>
      <c r="C1547" s="2" t="s">
        <v>1113</v>
      </c>
      <c r="D1547" s="2" t="s">
        <v>2059</v>
      </c>
    </row>
    <row r="1548" spans="1:4" ht="22.5" customHeight="1" x14ac:dyDescent="0.25">
      <c r="A1548" s="1">
        <v>1548</v>
      </c>
      <c r="B1548" s="2" t="s">
        <v>382</v>
      </c>
      <c r="C1548" s="2" t="s">
        <v>1113</v>
      </c>
      <c r="D1548" s="2" t="s">
        <v>2060</v>
      </c>
    </row>
    <row r="1549" spans="1:4" ht="22.5" customHeight="1" x14ac:dyDescent="0.25">
      <c r="A1549" s="1">
        <v>1549</v>
      </c>
      <c r="B1549" s="2" t="s">
        <v>382</v>
      </c>
      <c r="C1549" s="2" t="s">
        <v>2061</v>
      </c>
      <c r="D1549" s="2" t="s">
        <v>2062</v>
      </c>
    </row>
    <row r="1550" spans="1:4" ht="22.5" customHeight="1" x14ac:dyDescent="0.25">
      <c r="A1550" s="1">
        <v>1550</v>
      </c>
      <c r="B1550" s="2" t="s">
        <v>382</v>
      </c>
      <c r="C1550" s="2" t="s">
        <v>2061</v>
      </c>
      <c r="D1550" s="2" t="s">
        <v>2063</v>
      </c>
    </row>
    <row r="1551" spans="1:4" ht="22.5" customHeight="1" x14ac:dyDescent="0.25">
      <c r="A1551" s="1">
        <v>1551</v>
      </c>
      <c r="B1551" s="2" t="s">
        <v>382</v>
      </c>
      <c r="C1551" s="2" t="s">
        <v>2061</v>
      </c>
      <c r="D1551" s="2" t="s">
        <v>2064</v>
      </c>
    </row>
    <row r="1552" spans="1:4" ht="22.5" customHeight="1" x14ac:dyDescent="0.25">
      <c r="A1552" s="1">
        <v>1552</v>
      </c>
      <c r="B1552" s="2" t="s">
        <v>382</v>
      </c>
      <c r="C1552" s="2" t="s">
        <v>2061</v>
      </c>
      <c r="D1552" s="2" t="s">
        <v>2065</v>
      </c>
    </row>
    <row r="1553" spans="1:4" ht="22.5" customHeight="1" x14ac:dyDescent="0.25">
      <c r="A1553" s="1">
        <v>1553</v>
      </c>
      <c r="B1553" s="2" t="s">
        <v>382</v>
      </c>
      <c r="C1553" s="2" t="s">
        <v>2061</v>
      </c>
      <c r="D1553" s="2" t="s">
        <v>2066</v>
      </c>
    </row>
    <row r="1554" spans="1:4" ht="22.5" customHeight="1" x14ac:dyDescent="0.25">
      <c r="A1554" s="1">
        <v>1554</v>
      </c>
      <c r="B1554" s="2" t="s">
        <v>382</v>
      </c>
      <c r="C1554" s="2" t="s">
        <v>2061</v>
      </c>
      <c r="D1554" s="2" t="s">
        <v>2067</v>
      </c>
    </row>
    <row r="1555" spans="1:4" ht="22.5" customHeight="1" x14ac:dyDescent="0.25">
      <c r="A1555" s="1">
        <v>1555</v>
      </c>
      <c r="B1555" s="2" t="s">
        <v>382</v>
      </c>
      <c r="C1555" s="2" t="s">
        <v>2061</v>
      </c>
      <c r="D1555" s="2" t="s">
        <v>2068</v>
      </c>
    </row>
    <row r="1556" spans="1:4" ht="22.5" customHeight="1" x14ac:dyDescent="0.25">
      <c r="A1556" s="1">
        <v>1556</v>
      </c>
      <c r="B1556" s="2" t="s">
        <v>382</v>
      </c>
      <c r="C1556" s="2" t="s">
        <v>2061</v>
      </c>
      <c r="D1556" s="2" t="s">
        <v>2069</v>
      </c>
    </row>
    <row r="1557" spans="1:4" ht="22.5" customHeight="1" x14ac:dyDescent="0.25">
      <c r="A1557" s="1">
        <v>1557</v>
      </c>
      <c r="B1557" s="2" t="s">
        <v>382</v>
      </c>
      <c r="C1557" s="2" t="s">
        <v>2061</v>
      </c>
      <c r="D1557" s="2" t="s">
        <v>2070</v>
      </c>
    </row>
    <row r="1558" spans="1:4" ht="22.5" customHeight="1" x14ac:dyDescent="0.25">
      <c r="A1558" s="1">
        <v>1558</v>
      </c>
      <c r="B1558" s="2" t="s">
        <v>382</v>
      </c>
      <c r="C1558" s="2" t="s">
        <v>2061</v>
      </c>
      <c r="D1558" s="2" t="s">
        <v>2071</v>
      </c>
    </row>
    <row r="1559" spans="1:4" ht="22.5" customHeight="1" x14ac:dyDescent="0.25">
      <c r="A1559" s="1">
        <v>1559</v>
      </c>
      <c r="B1559" s="2" t="s">
        <v>262</v>
      </c>
      <c r="C1559" s="2" t="s">
        <v>2072</v>
      </c>
      <c r="D1559" s="2" t="s">
        <v>2073</v>
      </c>
    </row>
    <row r="1560" spans="1:4" ht="22.5" customHeight="1" x14ac:dyDescent="0.25">
      <c r="A1560" s="1">
        <v>1560</v>
      </c>
      <c r="B1560" s="2" t="s">
        <v>262</v>
      </c>
      <c r="C1560" s="2" t="s">
        <v>2072</v>
      </c>
      <c r="D1560" s="2" t="s">
        <v>2074</v>
      </c>
    </row>
    <row r="1561" spans="1:4" ht="22.5" customHeight="1" x14ac:dyDescent="0.25">
      <c r="A1561" s="1">
        <v>1561</v>
      </c>
      <c r="B1561" s="2" t="s">
        <v>262</v>
      </c>
      <c r="C1561" s="2" t="s">
        <v>2072</v>
      </c>
      <c r="D1561" s="2" t="s">
        <v>2075</v>
      </c>
    </row>
    <row r="1562" spans="1:4" ht="22.5" customHeight="1" x14ac:dyDescent="0.25">
      <c r="A1562" s="1">
        <v>1562</v>
      </c>
      <c r="B1562" s="2" t="s">
        <v>262</v>
      </c>
      <c r="C1562" s="2" t="s">
        <v>2072</v>
      </c>
      <c r="D1562" s="2" t="s">
        <v>2076</v>
      </c>
    </row>
    <row r="1563" spans="1:4" ht="22.5" customHeight="1" x14ac:dyDescent="0.25">
      <c r="A1563" s="1">
        <v>1563</v>
      </c>
      <c r="B1563" s="2" t="s">
        <v>262</v>
      </c>
      <c r="C1563" s="2" t="s">
        <v>2072</v>
      </c>
      <c r="D1563" s="2" t="s">
        <v>2077</v>
      </c>
    </row>
    <row r="1564" spans="1:4" ht="22.5" customHeight="1" x14ac:dyDescent="0.25">
      <c r="A1564" s="1">
        <v>1564</v>
      </c>
      <c r="B1564" s="2" t="s">
        <v>262</v>
      </c>
      <c r="C1564" s="2" t="s">
        <v>2072</v>
      </c>
      <c r="D1564" s="2" t="s">
        <v>2078</v>
      </c>
    </row>
    <row r="1565" spans="1:4" ht="22.5" customHeight="1" x14ac:dyDescent="0.25">
      <c r="A1565" s="1">
        <v>1565</v>
      </c>
      <c r="B1565" s="2" t="s">
        <v>262</v>
      </c>
      <c r="C1565" s="2" t="s">
        <v>2072</v>
      </c>
      <c r="D1565" s="2" t="s">
        <v>2079</v>
      </c>
    </row>
    <row r="1566" spans="1:4" ht="22.5" customHeight="1" x14ac:dyDescent="0.25">
      <c r="A1566" s="1">
        <v>1566</v>
      </c>
      <c r="B1566" s="2" t="s">
        <v>262</v>
      </c>
      <c r="C1566" s="2" t="s">
        <v>2072</v>
      </c>
      <c r="D1566" s="2" t="s">
        <v>2080</v>
      </c>
    </row>
    <row r="1567" spans="1:4" ht="22.5" customHeight="1" x14ac:dyDescent="0.25">
      <c r="A1567" s="1">
        <v>1567</v>
      </c>
      <c r="B1567" s="2" t="s">
        <v>262</v>
      </c>
      <c r="C1567" s="2" t="s">
        <v>2072</v>
      </c>
      <c r="D1567" s="2" t="s">
        <v>2081</v>
      </c>
    </row>
    <row r="1568" spans="1:4" ht="22.5" customHeight="1" x14ac:dyDescent="0.25">
      <c r="A1568" s="1">
        <v>1568</v>
      </c>
      <c r="B1568" s="2" t="s">
        <v>262</v>
      </c>
      <c r="C1568" s="2" t="s">
        <v>2072</v>
      </c>
      <c r="D1568" s="2" t="s">
        <v>2082</v>
      </c>
    </row>
    <row r="1569" spans="1:4" ht="22.5" customHeight="1" x14ac:dyDescent="0.25">
      <c r="A1569" s="1">
        <v>1569</v>
      </c>
      <c r="B1569" s="2" t="s">
        <v>262</v>
      </c>
      <c r="C1569" s="2" t="s">
        <v>2072</v>
      </c>
      <c r="D1569" s="2" t="s">
        <v>2083</v>
      </c>
    </row>
    <row r="1570" spans="1:4" ht="22.5" customHeight="1" x14ac:dyDescent="0.25">
      <c r="A1570" s="1">
        <v>1570</v>
      </c>
      <c r="B1570" s="2" t="s">
        <v>262</v>
      </c>
      <c r="C1570" s="2" t="s">
        <v>2084</v>
      </c>
      <c r="D1570" s="2" t="s">
        <v>2085</v>
      </c>
    </row>
    <row r="1571" spans="1:4" ht="22.5" customHeight="1" x14ac:dyDescent="0.25">
      <c r="A1571" s="1">
        <v>1571</v>
      </c>
      <c r="B1571" s="2" t="s">
        <v>262</v>
      </c>
      <c r="C1571" s="2" t="s">
        <v>2084</v>
      </c>
      <c r="D1571" s="2" t="s">
        <v>2086</v>
      </c>
    </row>
    <row r="1572" spans="1:4" ht="22.5" customHeight="1" x14ac:dyDescent="0.25">
      <c r="A1572" s="1">
        <v>1572</v>
      </c>
      <c r="B1572" s="2" t="s">
        <v>262</v>
      </c>
      <c r="C1572" s="2" t="s">
        <v>2084</v>
      </c>
      <c r="D1572" s="2" t="s">
        <v>2087</v>
      </c>
    </row>
    <row r="1573" spans="1:4" ht="22.5" customHeight="1" x14ac:dyDescent="0.25">
      <c r="A1573" s="1">
        <v>1573</v>
      </c>
      <c r="B1573" s="2" t="s">
        <v>262</v>
      </c>
      <c r="C1573" s="2" t="s">
        <v>2084</v>
      </c>
      <c r="D1573" s="2" t="s">
        <v>2088</v>
      </c>
    </row>
    <row r="1574" spans="1:4" ht="22.5" customHeight="1" x14ac:dyDescent="0.25">
      <c r="A1574" s="1">
        <v>1574</v>
      </c>
      <c r="B1574" s="2" t="s">
        <v>262</v>
      </c>
      <c r="C1574" s="2" t="s">
        <v>2089</v>
      </c>
      <c r="D1574" s="2" t="s">
        <v>2090</v>
      </c>
    </row>
    <row r="1575" spans="1:4" ht="22.5" customHeight="1" x14ac:dyDescent="0.25">
      <c r="A1575" s="1">
        <v>1575</v>
      </c>
      <c r="B1575" s="2" t="s">
        <v>262</v>
      </c>
      <c r="C1575" s="2" t="s">
        <v>2089</v>
      </c>
      <c r="D1575" s="2" t="s">
        <v>2091</v>
      </c>
    </row>
    <row r="1576" spans="1:4" ht="22.5" customHeight="1" x14ac:dyDescent="0.25">
      <c r="A1576" s="1">
        <v>1576</v>
      </c>
      <c r="B1576" s="2" t="s">
        <v>262</v>
      </c>
      <c r="C1576" s="2" t="s">
        <v>2089</v>
      </c>
      <c r="D1576" s="2" t="s">
        <v>2092</v>
      </c>
    </row>
    <row r="1577" spans="1:4" ht="22.5" customHeight="1" x14ac:dyDescent="0.25">
      <c r="A1577" s="1">
        <v>1577</v>
      </c>
      <c r="B1577" s="2" t="s">
        <v>262</v>
      </c>
      <c r="C1577" s="2" t="s">
        <v>2089</v>
      </c>
      <c r="D1577" s="2" t="s">
        <v>2089</v>
      </c>
    </row>
    <row r="1578" spans="1:4" ht="22.5" customHeight="1" x14ac:dyDescent="0.25">
      <c r="A1578" s="1">
        <v>1578</v>
      </c>
      <c r="B1578" s="2" t="s">
        <v>262</v>
      </c>
      <c r="C1578" s="2" t="s">
        <v>2089</v>
      </c>
      <c r="D1578" s="2" t="s">
        <v>2093</v>
      </c>
    </row>
    <row r="1579" spans="1:4" ht="22.5" customHeight="1" x14ac:dyDescent="0.25">
      <c r="A1579" s="1">
        <v>1579</v>
      </c>
      <c r="B1579" s="2" t="s">
        <v>262</v>
      </c>
      <c r="C1579" s="2" t="s">
        <v>2089</v>
      </c>
      <c r="D1579" s="2" t="s">
        <v>2094</v>
      </c>
    </row>
    <row r="1580" spans="1:4" ht="22.5" customHeight="1" x14ac:dyDescent="0.25">
      <c r="A1580" s="1">
        <v>1580</v>
      </c>
      <c r="B1580" s="2" t="s">
        <v>262</v>
      </c>
      <c r="C1580" s="2" t="s">
        <v>2089</v>
      </c>
      <c r="D1580" s="2" t="s">
        <v>2095</v>
      </c>
    </row>
    <row r="1581" spans="1:4" ht="22.5" customHeight="1" x14ac:dyDescent="0.25">
      <c r="A1581" s="1">
        <v>1581</v>
      </c>
      <c r="B1581" s="2" t="s">
        <v>262</v>
      </c>
      <c r="C1581" s="2" t="s">
        <v>2096</v>
      </c>
      <c r="D1581" s="2" t="s">
        <v>2097</v>
      </c>
    </row>
    <row r="1582" spans="1:4" ht="22.5" customHeight="1" x14ac:dyDescent="0.25">
      <c r="A1582" s="1">
        <v>1582</v>
      </c>
      <c r="B1582" s="2" t="s">
        <v>262</v>
      </c>
      <c r="C1582" s="2" t="s">
        <v>2096</v>
      </c>
      <c r="D1582" s="2" t="s">
        <v>2098</v>
      </c>
    </row>
    <row r="1583" spans="1:4" ht="22.5" customHeight="1" x14ac:dyDescent="0.25">
      <c r="A1583" s="1">
        <v>1583</v>
      </c>
      <c r="B1583" s="2" t="s">
        <v>262</v>
      </c>
      <c r="C1583" s="2" t="s">
        <v>2096</v>
      </c>
      <c r="D1583" s="2" t="s">
        <v>2099</v>
      </c>
    </row>
    <row r="1584" spans="1:4" ht="22.5" customHeight="1" x14ac:dyDescent="0.25">
      <c r="A1584" s="1">
        <v>1584</v>
      </c>
      <c r="B1584" s="2" t="s">
        <v>262</v>
      </c>
      <c r="C1584" s="2" t="s">
        <v>2096</v>
      </c>
      <c r="D1584" s="2" t="s">
        <v>2100</v>
      </c>
    </row>
    <row r="1585" spans="1:4" ht="22.5" customHeight="1" x14ac:dyDescent="0.25">
      <c r="A1585" s="1">
        <v>1585</v>
      </c>
      <c r="B1585" s="2" t="s">
        <v>262</v>
      </c>
      <c r="C1585" s="2" t="s">
        <v>2096</v>
      </c>
      <c r="D1585" s="2" t="s">
        <v>2101</v>
      </c>
    </row>
    <row r="1586" spans="1:4" ht="22.5" customHeight="1" x14ac:dyDescent="0.25">
      <c r="A1586" s="1">
        <v>1586</v>
      </c>
      <c r="B1586" s="2" t="s">
        <v>262</v>
      </c>
      <c r="C1586" s="2" t="s">
        <v>2096</v>
      </c>
      <c r="D1586" s="2" t="s">
        <v>2102</v>
      </c>
    </row>
    <row r="1587" spans="1:4" ht="22.5" customHeight="1" x14ac:dyDescent="0.25">
      <c r="A1587" s="1">
        <v>1587</v>
      </c>
      <c r="B1587" s="2" t="s">
        <v>262</v>
      </c>
      <c r="C1587" s="2" t="s">
        <v>2096</v>
      </c>
      <c r="D1587" s="2" t="s">
        <v>2103</v>
      </c>
    </row>
    <row r="1588" spans="1:4" ht="22.5" customHeight="1" x14ac:dyDescent="0.25">
      <c r="A1588" s="1">
        <v>1588</v>
      </c>
      <c r="B1588" s="2" t="s">
        <v>262</v>
      </c>
      <c r="C1588" s="2" t="s">
        <v>2104</v>
      </c>
      <c r="D1588" s="2" t="s">
        <v>2105</v>
      </c>
    </row>
    <row r="1589" spans="1:4" ht="22.5" customHeight="1" x14ac:dyDescent="0.25">
      <c r="A1589" s="1">
        <v>1589</v>
      </c>
      <c r="B1589" s="2" t="s">
        <v>262</v>
      </c>
      <c r="C1589" s="2" t="s">
        <v>2104</v>
      </c>
      <c r="D1589" s="2" t="s">
        <v>2106</v>
      </c>
    </row>
    <row r="1590" spans="1:4" ht="22.5" customHeight="1" x14ac:dyDescent="0.25">
      <c r="A1590" s="1">
        <v>1590</v>
      </c>
      <c r="B1590" s="2" t="s">
        <v>262</v>
      </c>
      <c r="C1590" s="2" t="s">
        <v>2104</v>
      </c>
      <c r="D1590" s="2" t="s">
        <v>2107</v>
      </c>
    </row>
    <row r="1591" spans="1:4" ht="22.5" customHeight="1" x14ac:dyDescent="0.25">
      <c r="A1591" s="1">
        <v>1591</v>
      </c>
      <c r="B1591" s="2" t="s">
        <v>262</v>
      </c>
      <c r="C1591" s="2" t="s">
        <v>2104</v>
      </c>
      <c r="D1591" s="2" t="s">
        <v>2108</v>
      </c>
    </row>
    <row r="1592" spans="1:4" ht="22.5" customHeight="1" x14ac:dyDescent="0.25">
      <c r="A1592" s="1">
        <v>1592</v>
      </c>
      <c r="B1592" s="2" t="s">
        <v>262</v>
      </c>
      <c r="C1592" s="2" t="s">
        <v>2109</v>
      </c>
      <c r="D1592" s="2" t="s">
        <v>2110</v>
      </c>
    </row>
    <row r="1593" spans="1:4" ht="22.5" customHeight="1" x14ac:dyDescent="0.25">
      <c r="A1593" s="1">
        <v>1593</v>
      </c>
      <c r="B1593" s="2" t="s">
        <v>262</v>
      </c>
      <c r="C1593" s="2" t="s">
        <v>2109</v>
      </c>
      <c r="D1593" s="2" t="s">
        <v>2111</v>
      </c>
    </row>
    <row r="1594" spans="1:4" ht="22.5" customHeight="1" x14ac:dyDescent="0.25">
      <c r="A1594" s="1">
        <v>1594</v>
      </c>
      <c r="B1594" s="2" t="s">
        <v>262</v>
      </c>
      <c r="C1594" s="2" t="s">
        <v>2109</v>
      </c>
      <c r="D1594" s="2" t="s">
        <v>2112</v>
      </c>
    </row>
    <row r="1595" spans="1:4" ht="22.5" customHeight="1" x14ac:dyDescent="0.25">
      <c r="A1595" s="1">
        <v>1595</v>
      </c>
      <c r="B1595" s="2" t="s">
        <v>262</v>
      </c>
      <c r="C1595" s="2" t="s">
        <v>2109</v>
      </c>
      <c r="D1595" s="2" t="s">
        <v>2113</v>
      </c>
    </row>
    <row r="1596" spans="1:4" ht="22.5" customHeight="1" x14ac:dyDescent="0.25">
      <c r="A1596" s="1">
        <v>1596</v>
      </c>
      <c r="B1596" s="2" t="s">
        <v>262</v>
      </c>
      <c r="C1596" s="2" t="s">
        <v>2109</v>
      </c>
      <c r="D1596" s="2" t="s">
        <v>2114</v>
      </c>
    </row>
    <row r="1597" spans="1:4" ht="22.5" customHeight="1" x14ac:dyDescent="0.25">
      <c r="A1597" s="1">
        <v>1597</v>
      </c>
      <c r="B1597" s="2" t="s">
        <v>262</v>
      </c>
      <c r="C1597" s="2" t="s">
        <v>2109</v>
      </c>
      <c r="D1597" s="2" t="s">
        <v>2051</v>
      </c>
    </row>
    <row r="1598" spans="1:4" ht="22.5" customHeight="1" x14ac:dyDescent="0.25">
      <c r="A1598" s="1">
        <v>1598</v>
      </c>
      <c r="B1598" s="2" t="s">
        <v>262</v>
      </c>
      <c r="C1598" s="2" t="s">
        <v>2109</v>
      </c>
      <c r="D1598" s="2" t="s">
        <v>2115</v>
      </c>
    </row>
    <row r="1599" spans="1:4" ht="22.5" customHeight="1" x14ac:dyDescent="0.25">
      <c r="A1599" s="1">
        <v>1599</v>
      </c>
      <c r="B1599" s="2" t="s">
        <v>262</v>
      </c>
      <c r="C1599" s="2" t="s">
        <v>2109</v>
      </c>
      <c r="D1599" s="2" t="s">
        <v>2116</v>
      </c>
    </row>
    <row r="1600" spans="1:4" ht="22.5" customHeight="1" x14ac:dyDescent="0.25">
      <c r="A1600" s="1">
        <v>1600</v>
      </c>
      <c r="B1600" s="2" t="s">
        <v>262</v>
      </c>
      <c r="C1600" s="2" t="s">
        <v>2109</v>
      </c>
      <c r="D1600" s="2" t="s">
        <v>2117</v>
      </c>
    </row>
    <row r="1601" spans="1:4" ht="22.5" customHeight="1" x14ac:dyDescent="0.25">
      <c r="A1601" s="1">
        <v>1601</v>
      </c>
      <c r="B1601" s="2" t="s">
        <v>262</v>
      </c>
      <c r="C1601" s="2" t="s">
        <v>2109</v>
      </c>
      <c r="D1601" s="2" t="s">
        <v>2118</v>
      </c>
    </row>
    <row r="1602" spans="1:4" ht="22.5" customHeight="1" x14ac:dyDescent="0.25">
      <c r="A1602" s="1">
        <v>1602</v>
      </c>
      <c r="B1602" s="2" t="s">
        <v>262</v>
      </c>
      <c r="C1602" s="2" t="s">
        <v>2109</v>
      </c>
      <c r="D1602" s="2" t="s">
        <v>2119</v>
      </c>
    </row>
    <row r="1603" spans="1:4" ht="22.5" customHeight="1" x14ac:dyDescent="0.25">
      <c r="A1603" s="1">
        <v>1603</v>
      </c>
      <c r="B1603" s="2" t="s">
        <v>262</v>
      </c>
      <c r="C1603" s="2" t="s">
        <v>2109</v>
      </c>
      <c r="D1603" s="2" t="s">
        <v>2120</v>
      </c>
    </row>
    <row r="1604" spans="1:4" ht="22.5" customHeight="1" x14ac:dyDescent="0.25">
      <c r="A1604" s="1">
        <v>1604</v>
      </c>
      <c r="B1604" s="2" t="s">
        <v>262</v>
      </c>
      <c r="C1604" s="2" t="s">
        <v>2109</v>
      </c>
      <c r="D1604" s="2" t="s">
        <v>2121</v>
      </c>
    </row>
    <row r="1605" spans="1:4" ht="22.5" customHeight="1" x14ac:dyDescent="0.25">
      <c r="A1605" s="1">
        <v>1605</v>
      </c>
      <c r="B1605" s="2" t="s">
        <v>262</v>
      </c>
      <c r="C1605" s="2" t="s">
        <v>2109</v>
      </c>
      <c r="D1605" s="2" t="s">
        <v>2122</v>
      </c>
    </row>
    <row r="1606" spans="1:4" ht="22.5" customHeight="1" x14ac:dyDescent="0.25">
      <c r="A1606" s="1">
        <v>1606</v>
      </c>
      <c r="B1606" s="2" t="s">
        <v>262</v>
      </c>
      <c r="C1606" s="2" t="s">
        <v>2109</v>
      </c>
      <c r="D1606" s="2" t="s">
        <v>2123</v>
      </c>
    </row>
    <row r="1607" spans="1:4" ht="22.5" customHeight="1" x14ac:dyDescent="0.25">
      <c r="A1607" s="1">
        <v>1607</v>
      </c>
      <c r="B1607" s="2" t="s">
        <v>262</v>
      </c>
      <c r="C1607" s="2" t="s">
        <v>2109</v>
      </c>
      <c r="D1607" s="2" t="s">
        <v>2124</v>
      </c>
    </row>
    <row r="1608" spans="1:4" ht="22.5" customHeight="1" x14ac:dyDescent="0.25">
      <c r="A1608" s="1">
        <v>1608</v>
      </c>
      <c r="B1608" s="2" t="s">
        <v>262</v>
      </c>
      <c r="C1608" s="2" t="s">
        <v>2109</v>
      </c>
      <c r="D1608" s="2" t="s">
        <v>2125</v>
      </c>
    </row>
    <row r="1609" spans="1:4" ht="22.5" customHeight="1" x14ac:dyDescent="0.25">
      <c r="A1609" s="1">
        <v>1609</v>
      </c>
      <c r="B1609" s="2" t="s">
        <v>262</v>
      </c>
      <c r="C1609" s="2" t="s">
        <v>2109</v>
      </c>
      <c r="D1609" s="2" t="s">
        <v>2126</v>
      </c>
    </row>
    <row r="1610" spans="1:4" ht="22.5" customHeight="1" x14ac:dyDescent="0.25">
      <c r="A1610" s="1">
        <v>1610</v>
      </c>
      <c r="B1610" s="2" t="s">
        <v>262</v>
      </c>
      <c r="C1610" s="2" t="s">
        <v>2109</v>
      </c>
      <c r="D1610" s="2" t="s">
        <v>2127</v>
      </c>
    </row>
    <row r="1611" spans="1:4" ht="22.5" customHeight="1" x14ac:dyDescent="0.25">
      <c r="A1611" s="1">
        <v>1611</v>
      </c>
      <c r="B1611" s="2" t="s">
        <v>262</v>
      </c>
      <c r="C1611" s="2" t="s">
        <v>2109</v>
      </c>
      <c r="D1611" s="2" t="s">
        <v>2128</v>
      </c>
    </row>
    <row r="1612" spans="1:4" ht="22.5" customHeight="1" x14ac:dyDescent="0.25">
      <c r="A1612" s="1">
        <v>1612</v>
      </c>
      <c r="B1612" s="2" t="s">
        <v>262</v>
      </c>
      <c r="C1612" s="2" t="s">
        <v>2109</v>
      </c>
      <c r="D1612" s="2" t="s">
        <v>2129</v>
      </c>
    </row>
    <row r="1613" spans="1:4" ht="22.5" customHeight="1" x14ac:dyDescent="0.25">
      <c r="A1613" s="1">
        <v>1613</v>
      </c>
      <c r="B1613" s="2" t="s">
        <v>262</v>
      </c>
      <c r="C1613" s="2" t="s">
        <v>2109</v>
      </c>
      <c r="D1613" s="2" t="s">
        <v>2130</v>
      </c>
    </row>
    <row r="1614" spans="1:4" ht="22.5" customHeight="1" x14ac:dyDescent="0.25">
      <c r="A1614" s="1">
        <v>1614</v>
      </c>
      <c r="B1614" s="2" t="s">
        <v>262</v>
      </c>
      <c r="C1614" s="2" t="s">
        <v>2109</v>
      </c>
      <c r="D1614" s="2" t="s">
        <v>2131</v>
      </c>
    </row>
    <row r="1615" spans="1:4" ht="22.5" customHeight="1" x14ac:dyDescent="0.25">
      <c r="A1615" s="1">
        <v>1615</v>
      </c>
      <c r="B1615" s="2" t="s">
        <v>262</v>
      </c>
      <c r="C1615" s="2" t="s">
        <v>2109</v>
      </c>
      <c r="D1615" s="2" t="s">
        <v>2132</v>
      </c>
    </row>
    <row r="1616" spans="1:4" ht="22.5" customHeight="1" x14ac:dyDescent="0.25">
      <c r="A1616" s="1">
        <v>1616</v>
      </c>
      <c r="B1616" s="2" t="s">
        <v>262</v>
      </c>
      <c r="C1616" s="2" t="s">
        <v>2133</v>
      </c>
      <c r="D1616" s="2" t="s">
        <v>2134</v>
      </c>
    </row>
    <row r="1617" spans="1:4" ht="22.5" customHeight="1" x14ac:dyDescent="0.25">
      <c r="A1617" s="1">
        <v>1617</v>
      </c>
      <c r="B1617" s="2" t="s">
        <v>262</v>
      </c>
      <c r="C1617" s="2" t="s">
        <v>2133</v>
      </c>
      <c r="D1617" s="2" t="s">
        <v>2135</v>
      </c>
    </row>
    <row r="1618" spans="1:4" ht="22.5" customHeight="1" x14ac:dyDescent="0.25">
      <c r="A1618" s="1">
        <v>1618</v>
      </c>
      <c r="B1618" s="2" t="s">
        <v>262</v>
      </c>
      <c r="C1618" s="2" t="s">
        <v>2133</v>
      </c>
      <c r="D1618" s="2" t="s">
        <v>2133</v>
      </c>
    </row>
    <row r="1619" spans="1:4" ht="22.5" customHeight="1" x14ac:dyDescent="0.25">
      <c r="A1619" s="1">
        <v>1619</v>
      </c>
      <c r="B1619" s="2" t="s">
        <v>262</v>
      </c>
      <c r="C1619" s="2" t="s">
        <v>2133</v>
      </c>
      <c r="D1619" s="2" t="s">
        <v>1225</v>
      </c>
    </row>
    <row r="1620" spans="1:4" ht="22.5" customHeight="1" x14ac:dyDescent="0.25">
      <c r="A1620" s="1">
        <v>1620</v>
      </c>
      <c r="B1620" s="2" t="s">
        <v>262</v>
      </c>
      <c r="C1620" s="2" t="s">
        <v>2133</v>
      </c>
      <c r="D1620" s="2" t="s">
        <v>2136</v>
      </c>
    </row>
    <row r="1621" spans="1:4" ht="22.5" customHeight="1" x14ac:dyDescent="0.25">
      <c r="A1621" s="1">
        <v>1621</v>
      </c>
      <c r="B1621" s="2" t="s">
        <v>262</v>
      </c>
      <c r="C1621" s="2" t="s">
        <v>2133</v>
      </c>
      <c r="D1621" s="2" t="s">
        <v>2137</v>
      </c>
    </row>
    <row r="1622" spans="1:4" ht="22.5" customHeight="1" x14ac:dyDescent="0.25">
      <c r="A1622" s="1">
        <v>1622</v>
      </c>
      <c r="B1622" s="2" t="s">
        <v>262</v>
      </c>
      <c r="C1622" s="2" t="s">
        <v>2133</v>
      </c>
      <c r="D1622" s="2" t="s">
        <v>2138</v>
      </c>
    </row>
    <row r="1623" spans="1:4" ht="22.5" customHeight="1" x14ac:dyDescent="0.25">
      <c r="A1623" s="1">
        <v>1623</v>
      </c>
      <c r="B1623" s="2" t="s">
        <v>262</v>
      </c>
      <c r="C1623" s="2" t="s">
        <v>2133</v>
      </c>
      <c r="D1623" s="2" t="s">
        <v>2139</v>
      </c>
    </row>
    <row r="1624" spans="1:4" ht="22.5" customHeight="1" x14ac:dyDescent="0.25">
      <c r="A1624" s="1">
        <v>1624</v>
      </c>
      <c r="B1624" s="2" t="s">
        <v>262</v>
      </c>
      <c r="C1624" s="2" t="s">
        <v>2133</v>
      </c>
      <c r="D1624" s="2" t="s">
        <v>2140</v>
      </c>
    </row>
    <row r="1625" spans="1:4" ht="22.5" customHeight="1" x14ac:dyDescent="0.25">
      <c r="A1625" s="1">
        <v>1625</v>
      </c>
      <c r="B1625" s="2" t="s">
        <v>262</v>
      </c>
      <c r="C1625" s="2" t="s">
        <v>2133</v>
      </c>
      <c r="D1625" s="2" t="s">
        <v>2141</v>
      </c>
    </row>
    <row r="1626" spans="1:4" ht="22.5" customHeight="1" x14ac:dyDescent="0.25">
      <c r="A1626" s="1">
        <v>1626</v>
      </c>
      <c r="B1626" s="2" t="s">
        <v>262</v>
      </c>
      <c r="C1626" s="2" t="s">
        <v>2142</v>
      </c>
      <c r="D1626" s="2" t="s">
        <v>2143</v>
      </c>
    </row>
    <row r="1627" spans="1:4" ht="22.5" customHeight="1" x14ac:dyDescent="0.25">
      <c r="A1627" s="1">
        <v>1627</v>
      </c>
      <c r="B1627" s="2" t="s">
        <v>262</v>
      </c>
      <c r="C1627" s="2" t="s">
        <v>2142</v>
      </c>
      <c r="D1627" s="2" t="s">
        <v>2144</v>
      </c>
    </row>
    <row r="1628" spans="1:4" ht="22.5" customHeight="1" x14ac:dyDescent="0.25">
      <c r="A1628" s="1">
        <v>1628</v>
      </c>
      <c r="B1628" s="2" t="s">
        <v>262</v>
      </c>
      <c r="C1628" s="2" t="s">
        <v>2142</v>
      </c>
      <c r="D1628" s="2" t="s">
        <v>2145</v>
      </c>
    </row>
    <row r="1629" spans="1:4" ht="22.5" customHeight="1" x14ac:dyDescent="0.25">
      <c r="A1629" s="1">
        <v>1629</v>
      </c>
      <c r="B1629" s="2" t="s">
        <v>262</v>
      </c>
      <c r="C1629" s="2" t="s">
        <v>2142</v>
      </c>
      <c r="D1629" s="2" t="s">
        <v>1966</v>
      </c>
    </row>
    <row r="1630" spans="1:4" ht="22.5" customHeight="1" x14ac:dyDescent="0.25">
      <c r="A1630" s="1">
        <v>1630</v>
      </c>
      <c r="B1630" s="2" t="s">
        <v>262</v>
      </c>
      <c r="C1630" s="2" t="s">
        <v>2142</v>
      </c>
      <c r="D1630" s="2" t="s">
        <v>2146</v>
      </c>
    </row>
    <row r="1631" spans="1:4" ht="22.5" customHeight="1" x14ac:dyDescent="0.25">
      <c r="A1631" s="1">
        <v>1631</v>
      </c>
      <c r="B1631" s="2" t="s">
        <v>262</v>
      </c>
      <c r="C1631" s="2" t="s">
        <v>2142</v>
      </c>
      <c r="D1631" s="2" t="s">
        <v>2147</v>
      </c>
    </row>
    <row r="1632" spans="1:4" ht="22.5" customHeight="1" x14ac:dyDescent="0.25">
      <c r="A1632" s="1">
        <v>1632</v>
      </c>
      <c r="B1632" s="2" t="s">
        <v>262</v>
      </c>
      <c r="C1632" s="2" t="s">
        <v>2142</v>
      </c>
      <c r="D1632" s="2" t="s">
        <v>2148</v>
      </c>
    </row>
    <row r="1633" spans="1:4" ht="22.5" customHeight="1" x14ac:dyDescent="0.25">
      <c r="A1633" s="1">
        <v>1633</v>
      </c>
      <c r="B1633" s="2" t="s">
        <v>262</v>
      </c>
      <c r="C1633" s="2" t="s">
        <v>2142</v>
      </c>
      <c r="D1633" s="2" t="s">
        <v>2149</v>
      </c>
    </row>
    <row r="1634" spans="1:4" ht="22.5" customHeight="1" x14ac:dyDescent="0.25">
      <c r="A1634" s="1">
        <v>1634</v>
      </c>
      <c r="B1634" s="2" t="s">
        <v>262</v>
      </c>
      <c r="C1634" s="2" t="s">
        <v>2150</v>
      </c>
      <c r="D1634" s="2" t="s">
        <v>2151</v>
      </c>
    </row>
    <row r="1635" spans="1:4" ht="22.5" customHeight="1" x14ac:dyDescent="0.25">
      <c r="A1635" s="1">
        <v>1635</v>
      </c>
      <c r="B1635" s="2" t="s">
        <v>262</v>
      </c>
      <c r="C1635" s="2" t="s">
        <v>2150</v>
      </c>
      <c r="D1635" s="2" t="s">
        <v>2152</v>
      </c>
    </row>
    <row r="1636" spans="1:4" ht="22.5" customHeight="1" x14ac:dyDescent="0.25">
      <c r="A1636" s="1">
        <v>1636</v>
      </c>
      <c r="B1636" s="2" t="s">
        <v>262</v>
      </c>
      <c r="C1636" s="2" t="s">
        <v>2150</v>
      </c>
      <c r="D1636" s="2" t="s">
        <v>2153</v>
      </c>
    </row>
    <row r="1637" spans="1:4" ht="22.5" customHeight="1" x14ac:dyDescent="0.25">
      <c r="A1637" s="1">
        <v>1637</v>
      </c>
      <c r="B1637" s="2" t="s">
        <v>262</v>
      </c>
      <c r="C1637" s="2" t="s">
        <v>2150</v>
      </c>
      <c r="D1637" s="2" t="s">
        <v>2150</v>
      </c>
    </row>
    <row r="1638" spans="1:4" ht="22.5" customHeight="1" x14ac:dyDescent="0.25">
      <c r="A1638" s="1">
        <v>1638</v>
      </c>
      <c r="B1638" s="2" t="s">
        <v>262</v>
      </c>
      <c r="C1638" s="2" t="s">
        <v>2150</v>
      </c>
      <c r="D1638" s="2" t="s">
        <v>2154</v>
      </c>
    </row>
    <row r="1639" spans="1:4" ht="22.5" customHeight="1" x14ac:dyDescent="0.25">
      <c r="A1639" s="1">
        <v>1639</v>
      </c>
      <c r="B1639" s="2" t="s">
        <v>262</v>
      </c>
      <c r="C1639" s="2" t="s">
        <v>2150</v>
      </c>
      <c r="D1639" s="2" t="s">
        <v>2155</v>
      </c>
    </row>
    <row r="1640" spans="1:4" ht="22.5" customHeight="1" x14ac:dyDescent="0.25">
      <c r="A1640" s="1">
        <v>1640</v>
      </c>
      <c r="B1640" s="2" t="s">
        <v>262</v>
      </c>
      <c r="C1640" s="2" t="s">
        <v>2150</v>
      </c>
      <c r="D1640" s="2" t="s">
        <v>2156</v>
      </c>
    </row>
    <row r="1641" spans="1:4" ht="22.5" customHeight="1" x14ac:dyDescent="0.25">
      <c r="A1641" s="1">
        <v>1641</v>
      </c>
      <c r="B1641" s="2" t="s">
        <v>262</v>
      </c>
      <c r="C1641" s="2" t="s">
        <v>2150</v>
      </c>
      <c r="D1641" s="2" t="s">
        <v>2157</v>
      </c>
    </row>
    <row r="1642" spans="1:4" ht="22.5" customHeight="1" x14ac:dyDescent="0.25">
      <c r="A1642" s="1">
        <v>1642</v>
      </c>
      <c r="B1642" s="2" t="s">
        <v>262</v>
      </c>
      <c r="C1642" s="2" t="s">
        <v>2150</v>
      </c>
      <c r="D1642" s="2" t="s">
        <v>2158</v>
      </c>
    </row>
    <row r="1643" spans="1:4" ht="22.5" customHeight="1" x14ac:dyDescent="0.25">
      <c r="A1643" s="1">
        <v>1643</v>
      </c>
      <c r="B1643" s="2" t="s">
        <v>262</v>
      </c>
      <c r="C1643" s="2" t="s">
        <v>2150</v>
      </c>
      <c r="D1643" s="2" t="s">
        <v>2159</v>
      </c>
    </row>
    <row r="1644" spans="1:4" ht="22.5" customHeight="1" x14ac:dyDescent="0.25">
      <c r="A1644" s="1">
        <v>1644</v>
      </c>
      <c r="B1644" s="2" t="s">
        <v>262</v>
      </c>
      <c r="C1644" s="2" t="s">
        <v>2150</v>
      </c>
      <c r="D1644" s="2" t="s">
        <v>2160</v>
      </c>
    </row>
    <row r="1645" spans="1:4" ht="22.5" customHeight="1" x14ac:dyDescent="0.25">
      <c r="A1645" s="1">
        <v>1645</v>
      </c>
      <c r="B1645" s="2" t="s">
        <v>262</v>
      </c>
      <c r="C1645" s="2" t="s">
        <v>2161</v>
      </c>
      <c r="D1645" s="2" t="s">
        <v>2162</v>
      </c>
    </row>
    <row r="1646" spans="1:4" ht="22.5" customHeight="1" x14ac:dyDescent="0.25">
      <c r="A1646" s="1">
        <v>1646</v>
      </c>
      <c r="B1646" s="2" t="s">
        <v>262</v>
      </c>
      <c r="C1646" s="2" t="s">
        <v>2161</v>
      </c>
      <c r="D1646" s="2" t="s">
        <v>2163</v>
      </c>
    </row>
    <row r="1647" spans="1:4" ht="22.5" customHeight="1" x14ac:dyDescent="0.25">
      <c r="A1647" s="1">
        <v>1647</v>
      </c>
      <c r="B1647" s="2" t="s">
        <v>262</v>
      </c>
      <c r="C1647" s="2" t="s">
        <v>2161</v>
      </c>
      <c r="D1647" s="2" t="s">
        <v>2164</v>
      </c>
    </row>
    <row r="1648" spans="1:4" ht="22.5" customHeight="1" x14ac:dyDescent="0.25">
      <c r="A1648" s="1">
        <v>1648</v>
      </c>
      <c r="B1648" s="2" t="s">
        <v>262</v>
      </c>
      <c r="C1648" s="2" t="s">
        <v>2161</v>
      </c>
      <c r="D1648" s="2" t="s">
        <v>2165</v>
      </c>
    </row>
    <row r="1649" spans="1:4" ht="22.5" customHeight="1" x14ac:dyDescent="0.25">
      <c r="A1649" s="1">
        <v>1649</v>
      </c>
      <c r="B1649" s="2" t="s">
        <v>262</v>
      </c>
      <c r="C1649" s="2" t="s">
        <v>2161</v>
      </c>
      <c r="D1649" s="2" t="s">
        <v>2166</v>
      </c>
    </row>
    <row r="1650" spans="1:4" ht="22.5" customHeight="1" x14ac:dyDescent="0.25">
      <c r="A1650" s="1">
        <v>1650</v>
      </c>
      <c r="B1650" s="2" t="s">
        <v>262</v>
      </c>
      <c r="C1650" s="2" t="s">
        <v>263</v>
      </c>
      <c r="D1650" s="2" t="s">
        <v>2167</v>
      </c>
    </row>
    <row r="1651" spans="1:4" ht="22.5" customHeight="1" x14ac:dyDescent="0.25">
      <c r="A1651" s="1">
        <v>1651</v>
      </c>
      <c r="B1651" s="2" t="s">
        <v>262</v>
      </c>
      <c r="C1651" s="2" t="s">
        <v>263</v>
      </c>
      <c r="D1651" s="2" t="s">
        <v>2168</v>
      </c>
    </row>
    <row r="1652" spans="1:4" ht="22.5" customHeight="1" x14ac:dyDescent="0.25">
      <c r="A1652" s="1">
        <v>1652</v>
      </c>
      <c r="B1652" s="2" t="s">
        <v>262</v>
      </c>
      <c r="C1652" s="2" t="s">
        <v>263</v>
      </c>
      <c r="D1652" s="2" t="s">
        <v>2169</v>
      </c>
    </row>
    <row r="1653" spans="1:4" ht="22.5" customHeight="1" x14ac:dyDescent="0.25">
      <c r="A1653" s="1">
        <v>1653</v>
      </c>
      <c r="B1653" s="2" t="s">
        <v>262</v>
      </c>
      <c r="C1653" s="2" t="s">
        <v>263</v>
      </c>
      <c r="D1653" s="2" t="s">
        <v>2170</v>
      </c>
    </row>
    <row r="1654" spans="1:4" ht="22.5" customHeight="1" x14ac:dyDescent="0.25">
      <c r="A1654" s="1">
        <v>1654</v>
      </c>
      <c r="B1654" s="2" t="s">
        <v>262</v>
      </c>
      <c r="C1654" s="2" t="s">
        <v>263</v>
      </c>
      <c r="D1654" s="2" t="s">
        <v>2171</v>
      </c>
    </row>
    <row r="1655" spans="1:4" ht="22.5" customHeight="1" x14ac:dyDescent="0.25">
      <c r="A1655" s="1">
        <v>1655</v>
      </c>
      <c r="B1655" s="2" t="s">
        <v>262</v>
      </c>
      <c r="C1655" s="2" t="s">
        <v>263</v>
      </c>
      <c r="D1655" s="2" t="s">
        <v>2172</v>
      </c>
    </row>
    <row r="1656" spans="1:4" ht="22.5" customHeight="1" x14ac:dyDescent="0.25">
      <c r="A1656" s="1">
        <v>1656</v>
      </c>
      <c r="B1656" s="2" t="s">
        <v>262</v>
      </c>
      <c r="C1656" s="2" t="s">
        <v>263</v>
      </c>
      <c r="D1656" s="2" t="s">
        <v>2173</v>
      </c>
    </row>
    <row r="1657" spans="1:4" ht="22.5" customHeight="1" x14ac:dyDescent="0.25">
      <c r="A1657" s="1">
        <v>1657</v>
      </c>
      <c r="B1657" s="2" t="s">
        <v>262</v>
      </c>
      <c r="C1657" s="2" t="s">
        <v>263</v>
      </c>
      <c r="D1657" s="2" t="s">
        <v>2174</v>
      </c>
    </row>
    <row r="1658" spans="1:4" ht="22.5" customHeight="1" x14ac:dyDescent="0.25">
      <c r="A1658" s="1">
        <v>1658</v>
      </c>
      <c r="B1658" s="2" t="s">
        <v>262</v>
      </c>
      <c r="C1658" s="2" t="s">
        <v>263</v>
      </c>
      <c r="D1658" s="2" t="s">
        <v>264</v>
      </c>
    </row>
    <row r="1659" spans="1:4" ht="22.5" customHeight="1" x14ac:dyDescent="0.25">
      <c r="A1659" s="1">
        <v>1659</v>
      </c>
      <c r="B1659" s="2" t="s">
        <v>262</v>
      </c>
      <c r="C1659" s="2" t="s">
        <v>263</v>
      </c>
      <c r="D1659" s="2" t="s">
        <v>2175</v>
      </c>
    </row>
    <row r="1660" spans="1:4" ht="22.5" customHeight="1" x14ac:dyDescent="0.25">
      <c r="A1660" s="1">
        <v>1660</v>
      </c>
      <c r="B1660" s="2" t="s">
        <v>262</v>
      </c>
      <c r="C1660" s="2" t="s">
        <v>263</v>
      </c>
      <c r="D1660" s="2" t="s">
        <v>2176</v>
      </c>
    </row>
    <row r="1661" spans="1:4" ht="22.5" customHeight="1" x14ac:dyDescent="0.25">
      <c r="A1661" s="1">
        <v>1661</v>
      </c>
      <c r="B1661" s="2" t="s">
        <v>262</v>
      </c>
      <c r="C1661" s="2" t="s">
        <v>2177</v>
      </c>
      <c r="D1661" s="2" t="s">
        <v>2178</v>
      </c>
    </row>
    <row r="1662" spans="1:4" ht="22.5" customHeight="1" x14ac:dyDescent="0.25">
      <c r="A1662" s="1">
        <v>1662</v>
      </c>
      <c r="B1662" s="2" t="s">
        <v>262</v>
      </c>
      <c r="C1662" s="2" t="s">
        <v>2177</v>
      </c>
      <c r="D1662" s="2" t="s">
        <v>2179</v>
      </c>
    </row>
    <row r="1663" spans="1:4" ht="22.5" customHeight="1" x14ac:dyDescent="0.25">
      <c r="A1663" s="1">
        <v>1663</v>
      </c>
      <c r="B1663" s="2" t="s">
        <v>262</v>
      </c>
      <c r="C1663" s="2" t="s">
        <v>2177</v>
      </c>
      <c r="D1663" s="2" t="s">
        <v>2180</v>
      </c>
    </row>
    <row r="1664" spans="1:4" ht="22.5" customHeight="1" x14ac:dyDescent="0.25">
      <c r="A1664" s="1">
        <v>1664</v>
      </c>
      <c r="B1664" s="2" t="s">
        <v>262</v>
      </c>
      <c r="C1664" s="2" t="s">
        <v>2181</v>
      </c>
      <c r="D1664" s="2" t="s">
        <v>2182</v>
      </c>
    </row>
    <row r="1665" spans="1:4" ht="22.5" customHeight="1" x14ac:dyDescent="0.25">
      <c r="A1665" s="1">
        <v>1665</v>
      </c>
      <c r="B1665" s="2" t="s">
        <v>262</v>
      </c>
      <c r="C1665" s="2" t="s">
        <v>2181</v>
      </c>
      <c r="D1665" s="2" t="s">
        <v>2183</v>
      </c>
    </row>
    <row r="1666" spans="1:4" ht="22.5" customHeight="1" x14ac:dyDescent="0.25">
      <c r="A1666" s="1">
        <v>1666</v>
      </c>
      <c r="B1666" s="2" t="s">
        <v>262</v>
      </c>
      <c r="C1666" s="2" t="s">
        <v>2181</v>
      </c>
      <c r="D1666" s="2" t="s">
        <v>2184</v>
      </c>
    </row>
    <row r="1667" spans="1:4" ht="22.5" customHeight="1" x14ac:dyDescent="0.25">
      <c r="A1667" s="1">
        <v>1667</v>
      </c>
      <c r="B1667" s="2" t="s">
        <v>262</v>
      </c>
      <c r="C1667" s="2" t="s">
        <v>2181</v>
      </c>
      <c r="D1667" s="2" t="s">
        <v>2185</v>
      </c>
    </row>
    <row r="1668" spans="1:4" ht="22.5" customHeight="1" x14ac:dyDescent="0.25">
      <c r="A1668" s="1">
        <v>1668</v>
      </c>
      <c r="B1668" s="2" t="s">
        <v>262</v>
      </c>
      <c r="C1668" s="2" t="s">
        <v>2181</v>
      </c>
      <c r="D1668" s="2" t="s">
        <v>2186</v>
      </c>
    </row>
    <row r="1669" spans="1:4" ht="22.5" customHeight="1" x14ac:dyDescent="0.25">
      <c r="A1669" s="1">
        <v>1669</v>
      </c>
      <c r="B1669" s="2" t="s">
        <v>262</v>
      </c>
      <c r="C1669" s="2" t="s">
        <v>2181</v>
      </c>
      <c r="D1669" s="2" t="s">
        <v>2187</v>
      </c>
    </row>
    <row r="1670" spans="1:4" ht="22.5" customHeight="1" x14ac:dyDescent="0.25">
      <c r="A1670" s="1">
        <v>1670</v>
      </c>
      <c r="B1670" s="2" t="s">
        <v>262</v>
      </c>
      <c r="C1670" s="2" t="s">
        <v>2181</v>
      </c>
      <c r="D1670" s="2" t="s">
        <v>2077</v>
      </c>
    </row>
    <row r="1671" spans="1:4" ht="22.5" customHeight="1" x14ac:dyDescent="0.25">
      <c r="A1671" s="1">
        <v>1671</v>
      </c>
      <c r="B1671" s="2" t="s">
        <v>262</v>
      </c>
      <c r="C1671" s="2" t="s">
        <v>2181</v>
      </c>
      <c r="D1671" s="2" t="s">
        <v>2188</v>
      </c>
    </row>
    <row r="1672" spans="1:4" ht="22.5" customHeight="1" x14ac:dyDescent="0.25">
      <c r="A1672" s="1">
        <v>1672</v>
      </c>
      <c r="B1672" s="2" t="s">
        <v>262</v>
      </c>
      <c r="C1672" s="2" t="s">
        <v>2181</v>
      </c>
      <c r="D1672" s="2" t="s">
        <v>2189</v>
      </c>
    </row>
    <row r="1673" spans="1:4" ht="22.5" customHeight="1" x14ac:dyDescent="0.25">
      <c r="A1673" s="1">
        <v>1673</v>
      </c>
      <c r="B1673" s="2" t="s">
        <v>262</v>
      </c>
      <c r="C1673" s="2" t="s">
        <v>2181</v>
      </c>
      <c r="D1673" s="2" t="s">
        <v>2190</v>
      </c>
    </row>
    <row r="1674" spans="1:4" ht="22.5" customHeight="1" x14ac:dyDescent="0.25">
      <c r="A1674" s="1">
        <v>1674</v>
      </c>
      <c r="B1674" s="2" t="s">
        <v>262</v>
      </c>
      <c r="C1674" s="2" t="s">
        <v>2181</v>
      </c>
      <c r="D1674" s="2" t="s">
        <v>2191</v>
      </c>
    </row>
    <row r="1675" spans="1:4" ht="22.5" customHeight="1" x14ac:dyDescent="0.25">
      <c r="A1675" s="1">
        <v>1675</v>
      </c>
      <c r="B1675" s="2" t="s">
        <v>262</v>
      </c>
      <c r="C1675" s="2" t="s">
        <v>2181</v>
      </c>
      <c r="D1675" s="2" t="s">
        <v>2192</v>
      </c>
    </row>
    <row r="1676" spans="1:4" ht="22.5" customHeight="1" x14ac:dyDescent="0.25">
      <c r="A1676" s="1">
        <v>1676</v>
      </c>
      <c r="B1676" s="2" t="s">
        <v>262</v>
      </c>
      <c r="C1676" s="2" t="s">
        <v>2181</v>
      </c>
      <c r="D1676" s="2" t="s">
        <v>2193</v>
      </c>
    </row>
    <row r="1677" spans="1:4" ht="22.5" customHeight="1" x14ac:dyDescent="0.25">
      <c r="A1677" s="1">
        <v>1677</v>
      </c>
      <c r="B1677" s="2" t="s">
        <v>262</v>
      </c>
      <c r="C1677" s="2" t="s">
        <v>2194</v>
      </c>
      <c r="D1677" s="2" t="s">
        <v>2195</v>
      </c>
    </row>
    <row r="1678" spans="1:4" ht="22.5" customHeight="1" x14ac:dyDescent="0.25">
      <c r="A1678" s="1">
        <v>1678</v>
      </c>
      <c r="B1678" s="2" t="s">
        <v>262</v>
      </c>
      <c r="C1678" s="2" t="s">
        <v>2194</v>
      </c>
      <c r="D1678" s="2" t="s">
        <v>2196</v>
      </c>
    </row>
    <row r="1679" spans="1:4" ht="22.5" customHeight="1" x14ac:dyDescent="0.25">
      <c r="A1679" s="1">
        <v>1679</v>
      </c>
      <c r="B1679" s="2" t="s">
        <v>262</v>
      </c>
      <c r="C1679" s="2" t="s">
        <v>2194</v>
      </c>
      <c r="D1679" s="2" t="s">
        <v>2197</v>
      </c>
    </row>
    <row r="1680" spans="1:4" ht="22.5" customHeight="1" x14ac:dyDescent="0.25">
      <c r="A1680" s="1">
        <v>1680</v>
      </c>
      <c r="B1680" s="2" t="s">
        <v>262</v>
      </c>
      <c r="C1680" s="2" t="s">
        <v>2194</v>
      </c>
      <c r="D1680" s="2" t="s">
        <v>2198</v>
      </c>
    </row>
    <row r="1681" spans="1:4" ht="22.5" customHeight="1" x14ac:dyDescent="0.25">
      <c r="A1681" s="1">
        <v>1681</v>
      </c>
      <c r="B1681" s="2" t="s">
        <v>262</v>
      </c>
      <c r="C1681" s="2" t="s">
        <v>2194</v>
      </c>
      <c r="D1681" s="2" t="s">
        <v>2199</v>
      </c>
    </row>
    <row r="1682" spans="1:4" ht="22.5" customHeight="1" x14ac:dyDescent="0.25">
      <c r="A1682" s="1">
        <v>1682</v>
      </c>
      <c r="B1682" s="2" t="s">
        <v>262</v>
      </c>
      <c r="C1682" s="2" t="s">
        <v>2194</v>
      </c>
      <c r="D1682" s="2" t="s">
        <v>2200</v>
      </c>
    </row>
    <row r="1683" spans="1:4" ht="22.5" customHeight="1" x14ac:dyDescent="0.25">
      <c r="A1683" s="1">
        <v>1683</v>
      </c>
      <c r="B1683" s="2" t="s">
        <v>262</v>
      </c>
      <c r="C1683" s="2" t="s">
        <v>2201</v>
      </c>
      <c r="D1683" s="2" t="s">
        <v>2202</v>
      </c>
    </row>
    <row r="1684" spans="1:4" ht="22.5" customHeight="1" x14ac:dyDescent="0.25">
      <c r="A1684" s="1">
        <v>1684</v>
      </c>
      <c r="B1684" s="2" t="s">
        <v>262</v>
      </c>
      <c r="C1684" s="2" t="s">
        <v>2201</v>
      </c>
      <c r="D1684" s="2" t="s">
        <v>2203</v>
      </c>
    </row>
    <row r="1685" spans="1:4" ht="22.5" customHeight="1" x14ac:dyDescent="0.25">
      <c r="A1685" s="1">
        <v>1685</v>
      </c>
      <c r="B1685" s="2" t="s">
        <v>262</v>
      </c>
      <c r="C1685" s="2" t="s">
        <v>2201</v>
      </c>
      <c r="D1685" s="2" t="s">
        <v>2204</v>
      </c>
    </row>
    <row r="1686" spans="1:4" ht="22.5" customHeight="1" x14ac:dyDescent="0.25">
      <c r="A1686" s="1">
        <v>1686</v>
      </c>
      <c r="B1686" s="2" t="s">
        <v>262</v>
      </c>
      <c r="C1686" s="2" t="s">
        <v>2201</v>
      </c>
      <c r="D1686" s="2" t="s">
        <v>2205</v>
      </c>
    </row>
    <row r="1687" spans="1:4" ht="22.5" customHeight="1" x14ac:dyDescent="0.25">
      <c r="A1687" s="1">
        <v>1687</v>
      </c>
      <c r="B1687" s="2" t="s">
        <v>262</v>
      </c>
      <c r="C1687" s="2" t="s">
        <v>2201</v>
      </c>
      <c r="D1687" s="2" t="s">
        <v>2206</v>
      </c>
    </row>
    <row r="1688" spans="1:4" ht="22.5" customHeight="1" x14ac:dyDescent="0.25">
      <c r="A1688" s="1">
        <v>1688</v>
      </c>
      <c r="B1688" s="2" t="s">
        <v>262</v>
      </c>
      <c r="C1688" s="2" t="s">
        <v>2201</v>
      </c>
      <c r="D1688" s="2" t="s">
        <v>2207</v>
      </c>
    </row>
    <row r="1689" spans="1:4" ht="22.5" customHeight="1" x14ac:dyDescent="0.25">
      <c r="A1689" s="1">
        <v>1689</v>
      </c>
      <c r="B1689" s="2" t="s">
        <v>262</v>
      </c>
      <c r="C1689" s="2" t="s">
        <v>658</v>
      </c>
      <c r="D1689" s="2" t="s">
        <v>658</v>
      </c>
    </row>
    <row r="1690" spans="1:4" ht="22.5" customHeight="1" x14ac:dyDescent="0.25">
      <c r="A1690" s="1">
        <v>1690</v>
      </c>
      <c r="B1690" s="2" t="s">
        <v>262</v>
      </c>
      <c r="C1690" s="2" t="s">
        <v>658</v>
      </c>
      <c r="D1690" s="2" t="s">
        <v>2208</v>
      </c>
    </row>
    <row r="1691" spans="1:4" ht="22.5" customHeight="1" x14ac:dyDescent="0.25">
      <c r="A1691" s="1">
        <v>1691</v>
      </c>
      <c r="B1691" s="2" t="s">
        <v>262</v>
      </c>
      <c r="C1691" s="2" t="s">
        <v>658</v>
      </c>
      <c r="D1691" s="2" t="s">
        <v>2209</v>
      </c>
    </row>
    <row r="1692" spans="1:4" ht="22.5" customHeight="1" x14ac:dyDescent="0.25">
      <c r="A1692" s="1">
        <v>1692</v>
      </c>
      <c r="B1692" s="2" t="s">
        <v>262</v>
      </c>
      <c r="C1692" s="2" t="s">
        <v>658</v>
      </c>
      <c r="D1692" s="2" t="s">
        <v>2210</v>
      </c>
    </row>
    <row r="1693" spans="1:4" ht="22.5" customHeight="1" x14ac:dyDescent="0.25">
      <c r="A1693" s="1">
        <v>1693</v>
      </c>
      <c r="B1693" s="2" t="s">
        <v>387</v>
      </c>
      <c r="C1693" s="2" t="s">
        <v>2211</v>
      </c>
      <c r="D1693" s="2" t="s">
        <v>2212</v>
      </c>
    </row>
    <row r="1694" spans="1:4" ht="22.5" customHeight="1" x14ac:dyDescent="0.25">
      <c r="A1694" s="1">
        <v>1694</v>
      </c>
      <c r="B1694" s="2" t="s">
        <v>387</v>
      </c>
      <c r="C1694" s="2" t="s">
        <v>2211</v>
      </c>
      <c r="D1694" s="2" t="s">
        <v>2213</v>
      </c>
    </row>
    <row r="1695" spans="1:4" ht="22.5" customHeight="1" x14ac:dyDescent="0.25">
      <c r="A1695" s="1">
        <v>1695</v>
      </c>
      <c r="B1695" s="2" t="s">
        <v>387</v>
      </c>
      <c r="C1695" s="2" t="s">
        <v>2211</v>
      </c>
      <c r="D1695" s="2" t="s">
        <v>2214</v>
      </c>
    </row>
    <row r="1696" spans="1:4" ht="22.5" customHeight="1" x14ac:dyDescent="0.25">
      <c r="A1696" s="1">
        <v>1696</v>
      </c>
      <c r="B1696" s="2" t="s">
        <v>387</v>
      </c>
      <c r="C1696" s="2" t="s">
        <v>2211</v>
      </c>
      <c r="D1696" s="2" t="s">
        <v>2215</v>
      </c>
    </row>
    <row r="1697" spans="1:4" ht="22.5" customHeight="1" x14ac:dyDescent="0.25">
      <c r="A1697" s="1">
        <v>1697</v>
      </c>
      <c r="B1697" s="2" t="s">
        <v>387</v>
      </c>
      <c r="C1697" s="2" t="s">
        <v>2216</v>
      </c>
      <c r="D1697" s="2" t="s">
        <v>2217</v>
      </c>
    </row>
    <row r="1698" spans="1:4" ht="22.5" customHeight="1" x14ac:dyDescent="0.25">
      <c r="A1698" s="1">
        <v>1698</v>
      </c>
      <c r="B1698" s="2" t="s">
        <v>387</v>
      </c>
      <c r="C1698" s="2" t="s">
        <v>2216</v>
      </c>
      <c r="D1698" s="2" t="s">
        <v>2218</v>
      </c>
    </row>
    <row r="1699" spans="1:4" ht="22.5" customHeight="1" x14ac:dyDescent="0.25">
      <c r="A1699" s="1">
        <v>1699</v>
      </c>
      <c r="B1699" s="2" t="s">
        <v>387</v>
      </c>
      <c r="C1699" s="2" t="s">
        <v>2216</v>
      </c>
      <c r="D1699" s="2" t="s">
        <v>2219</v>
      </c>
    </row>
    <row r="1700" spans="1:4" ht="22.5" customHeight="1" x14ac:dyDescent="0.25">
      <c r="A1700" s="1">
        <v>1700</v>
      </c>
      <c r="B1700" s="2" t="s">
        <v>387</v>
      </c>
      <c r="C1700" s="2" t="s">
        <v>2220</v>
      </c>
      <c r="D1700" s="2" t="s">
        <v>1877</v>
      </c>
    </row>
    <row r="1701" spans="1:4" ht="22.5" customHeight="1" x14ac:dyDescent="0.25">
      <c r="A1701" s="1">
        <v>1701</v>
      </c>
      <c r="B1701" s="2" t="s">
        <v>387</v>
      </c>
      <c r="C1701" s="2" t="s">
        <v>2220</v>
      </c>
      <c r="D1701" s="2" t="s">
        <v>2220</v>
      </c>
    </row>
    <row r="1702" spans="1:4" ht="22.5" customHeight="1" x14ac:dyDescent="0.25">
      <c r="A1702" s="1">
        <v>1702</v>
      </c>
      <c r="B1702" s="2" t="s">
        <v>387</v>
      </c>
      <c r="C1702" s="2" t="s">
        <v>2220</v>
      </c>
      <c r="D1702" s="2" t="s">
        <v>2221</v>
      </c>
    </row>
    <row r="1703" spans="1:4" ht="22.5" customHeight="1" x14ac:dyDescent="0.25">
      <c r="A1703" s="1">
        <v>1703</v>
      </c>
      <c r="B1703" s="2" t="s">
        <v>387</v>
      </c>
      <c r="C1703" s="2" t="s">
        <v>2220</v>
      </c>
      <c r="D1703" s="2" t="s">
        <v>2222</v>
      </c>
    </row>
    <row r="1704" spans="1:4" ht="22.5" customHeight="1" x14ac:dyDescent="0.25">
      <c r="A1704" s="1">
        <v>1704</v>
      </c>
      <c r="B1704" s="2" t="s">
        <v>387</v>
      </c>
      <c r="C1704" s="2" t="s">
        <v>2220</v>
      </c>
      <c r="D1704" s="2" t="s">
        <v>2223</v>
      </c>
    </row>
    <row r="1705" spans="1:4" ht="22.5" customHeight="1" x14ac:dyDescent="0.25">
      <c r="A1705" s="1">
        <v>1705</v>
      </c>
      <c r="B1705" s="2" t="s">
        <v>387</v>
      </c>
      <c r="C1705" s="2" t="s">
        <v>2220</v>
      </c>
      <c r="D1705" s="2" t="s">
        <v>2224</v>
      </c>
    </row>
    <row r="1706" spans="1:4" ht="22.5" customHeight="1" x14ac:dyDescent="0.25">
      <c r="A1706" s="1">
        <v>1706</v>
      </c>
      <c r="B1706" s="2" t="s">
        <v>387</v>
      </c>
      <c r="C1706" s="2" t="s">
        <v>2225</v>
      </c>
      <c r="D1706" s="2" t="s">
        <v>2226</v>
      </c>
    </row>
    <row r="1707" spans="1:4" ht="22.5" customHeight="1" x14ac:dyDescent="0.25">
      <c r="A1707" s="1">
        <v>1707</v>
      </c>
      <c r="B1707" s="2" t="s">
        <v>387</v>
      </c>
      <c r="C1707" s="2" t="s">
        <v>2225</v>
      </c>
      <c r="D1707" s="2" t="s">
        <v>2227</v>
      </c>
    </row>
    <row r="1708" spans="1:4" ht="22.5" customHeight="1" x14ac:dyDescent="0.25">
      <c r="A1708" s="1">
        <v>1708</v>
      </c>
      <c r="B1708" s="2" t="s">
        <v>387</v>
      </c>
      <c r="C1708" s="2" t="s">
        <v>2225</v>
      </c>
      <c r="D1708" s="2" t="s">
        <v>2228</v>
      </c>
    </row>
    <row r="1709" spans="1:4" ht="22.5" customHeight="1" x14ac:dyDescent="0.25">
      <c r="A1709" s="1">
        <v>1709</v>
      </c>
      <c r="B1709" s="2" t="s">
        <v>387</v>
      </c>
      <c r="C1709" s="2" t="s">
        <v>2229</v>
      </c>
      <c r="D1709" s="2" t="s">
        <v>2230</v>
      </c>
    </row>
    <row r="1710" spans="1:4" ht="22.5" customHeight="1" x14ac:dyDescent="0.25">
      <c r="A1710" s="1">
        <v>1710</v>
      </c>
      <c r="B1710" s="2" t="s">
        <v>387</v>
      </c>
      <c r="C1710" s="2" t="s">
        <v>2229</v>
      </c>
      <c r="D1710" s="2" t="s">
        <v>2231</v>
      </c>
    </row>
    <row r="1711" spans="1:4" ht="22.5" customHeight="1" x14ac:dyDescent="0.25">
      <c r="A1711" s="1">
        <v>1711</v>
      </c>
      <c r="B1711" s="2" t="s">
        <v>387</v>
      </c>
      <c r="C1711" s="2" t="s">
        <v>2229</v>
      </c>
      <c r="D1711" s="2" t="s">
        <v>1569</v>
      </c>
    </row>
    <row r="1712" spans="1:4" ht="22.5" customHeight="1" x14ac:dyDescent="0.25">
      <c r="A1712" s="1">
        <v>1712</v>
      </c>
      <c r="B1712" s="2" t="s">
        <v>387</v>
      </c>
      <c r="C1712" s="2" t="s">
        <v>2229</v>
      </c>
      <c r="D1712" s="2" t="s">
        <v>2228</v>
      </c>
    </row>
    <row r="1713" spans="1:4" ht="22.5" customHeight="1" x14ac:dyDescent="0.25">
      <c r="A1713" s="1">
        <v>1713</v>
      </c>
      <c r="B1713" s="2" t="s">
        <v>387</v>
      </c>
      <c r="C1713" s="2" t="s">
        <v>2232</v>
      </c>
      <c r="D1713" s="2" t="s">
        <v>2233</v>
      </c>
    </row>
    <row r="1714" spans="1:4" ht="22.5" customHeight="1" x14ac:dyDescent="0.25">
      <c r="A1714" s="1">
        <v>1714</v>
      </c>
      <c r="B1714" s="2" t="s">
        <v>387</v>
      </c>
      <c r="C1714" s="2" t="s">
        <v>2232</v>
      </c>
      <c r="D1714" s="2" t="s">
        <v>2234</v>
      </c>
    </row>
    <row r="1715" spans="1:4" ht="22.5" customHeight="1" x14ac:dyDescent="0.25">
      <c r="A1715" s="1">
        <v>1715</v>
      </c>
      <c r="B1715" s="2" t="s">
        <v>387</v>
      </c>
      <c r="C1715" s="2" t="s">
        <v>2232</v>
      </c>
      <c r="D1715" s="2" t="s">
        <v>2235</v>
      </c>
    </row>
    <row r="1716" spans="1:4" ht="22.5" customHeight="1" x14ac:dyDescent="0.25">
      <c r="A1716" s="1">
        <v>1716</v>
      </c>
      <c r="B1716" s="2" t="s">
        <v>387</v>
      </c>
      <c r="C1716" s="2" t="s">
        <v>2232</v>
      </c>
      <c r="D1716" s="2" t="s">
        <v>2236</v>
      </c>
    </row>
    <row r="1717" spans="1:4" ht="22.5" customHeight="1" x14ac:dyDescent="0.25">
      <c r="A1717" s="1">
        <v>1717</v>
      </c>
      <c r="B1717" s="2" t="s">
        <v>387</v>
      </c>
      <c r="C1717" s="2" t="s">
        <v>2237</v>
      </c>
      <c r="D1717" s="2" t="s">
        <v>495</v>
      </c>
    </row>
    <row r="1718" spans="1:4" ht="22.5" customHeight="1" x14ac:dyDescent="0.25">
      <c r="A1718" s="1">
        <v>1718</v>
      </c>
      <c r="B1718" s="2" t="s">
        <v>387</v>
      </c>
      <c r="C1718" s="2" t="s">
        <v>2237</v>
      </c>
      <c r="D1718" s="2" t="s">
        <v>2238</v>
      </c>
    </row>
    <row r="1719" spans="1:4" ht="22.5" customHeight="1" x14ac:dyDescent="0.25">
      <c r="A1719" s="1">
        <v>1719</v>
      </c>
      <c r="B1719" s="2" t="s">
        <v>387</v>
      </c>
      <c r="C1719" s="2" t="s">
        <v>2237</v>
      </c>
      <c r="D1719" s="2" t="s">
        <v>2239</v>
      </c>
    </row>
    <row r="1720" spans="1:4" ht="22.5" customHeight="1" x14ac:dyDescent="0.25">
      <c r="A1720" s="1">
        <v>1720</v>
      </c>
      <c r="B1720" s="2" t="s">
        <v>387</v>
      </c>
      <c r="C1720" s="2" t="s">
        <v>2237</v>
      </c>
      <c r="D1720" s="2" t="s">
        <v>2240</v>
      </c>
    </row>
    <row r="1721" spans="1:4" ht="22.5" customHeight="1" x14ac:dyDescent="0.25">
      <c r="A1721" s="1">
        <v>1721</v>
      </c>
      <c r="B1721" s="2" t="s">
        <v>387</v>
      </c>
      <c r="C1721" s="2" t="s">
        <v>2237</v>
      </c>
      <c r="D1721" s="2" t="s">
        <v>2241</v>
      </c>
    </row>
    <row r="1722" spans="1:4" ht="22.5" customHeight="1" x14ac:dyDescent="0.25">
      <c r="A1722" s="1">
        <v>1722</v>
      </c>
      <c r="B1722" s="2" t="s">
        <v>387</v>
      </c>
      <c r="C1722" s="2" t="s">
        <v>2237</v>
      </c>
      <c r="D1722" s="2" t="s">
        <v>2242</v>
      </c>
    </row>
    <row r="1723" spans="1:4" ht="22.5" customHeight="1" x14ac:dyDescent="0.25">
      <c r="A1723" s="1">
        <v>1723</v>
      </c>
      <c r="B1723" s="2" t="s">
        <v>387</v>
      </c>
      <c r="C1723" s="2" t="s">
        <v>2237</v>
      </c>
      <c r="D1723" s="2" t="s">
        <v>2243</v>
      </c>
    </row>
    <row r="1724" spans="1:4" ht="22.5" customHeight="1" x14ac:dyDescent="0.25">
      <c r="A1724" s="1">
        <v>1724</v>
      </c>
      <c r="B1724" s="2" t="s">
        <v>387</v>
      </c>
      <c r="C1724" s="2" t="s">
        <v>2244</v>
      </c>
      <c r="D1724" s="2" t="s">
        <v>2245</v>
      </c>
    </row>
    <row r="1725" spans="1:4" ht="22.5" customHeight="1" x14ac:dyDescent="0.25">
      <c r="A1725" s="1">
        <v>1725</v>
      </c>
      <c r="B1725" s="2" t="s">
        <v>387</v>
      </c>
      <c r="C1725" s="2" t="s">
        <v>2244</v>
      </c>
      <c r="D1725" s="2" t="s">
        <v>2244</v>
      </c>
    </row>
    <row r="1726" spans="1:4" ht="22.5" customHeight="1" x14ac:dyDescent="0.25">
      <c r="A1726" s="1">
        <v>1726</v>
      </c>
      <c r="B1726" s="2" t="s">
        <v>387</v>
      </c>
      <c r="C1726" s="2" t="s">
        <v>2244</v>
      </c>
      <c r="D1726" s="2" t="s">
        <v>2246</v>
      </c>
    </row>
    <row r="1727" spans="1:4" ht="22.5" customHeight="1" x14ac:dyDescent="0.25">
      <c r="A1727" s="1">
        <v>1727</v>
      </c>
      <c r="B1727" s="2" t="s">
        <v>387</v>
      </c>
      <c r="C1727" s="2" t="s">
        <v>987</v>
      </c>
      <c r="D1727" s="2" t="s">
        <v>2247</v>
      </c>
    </row>
    <row r="1728" spans="1:4" ht="22.5" customHeight="1" x14ac:dyDescent="0.25">
      <c r="A1728" s="1">
        <v>1728</v>
      </c>
      <c r="B1728" s="2" t="s">
        <v>387</v>
      </c>
      <c r="C1728" s="2" t="s">
        <v>987</v>
      </c>
      <c r="D1728" s="2" t="s">
        <v>2248</v>
      </c>
    </row>
    <row r="1729" spans="1:4" ht="22.5" customHeight="1" x14ac:dyDescent="0.25">
      <c r="A1729" s="1">
        <v>1729</v>
      </c>
      <c r="B1729" s="2" t="s">
        <v>387</v>
      </c>
      <c r="C1729" s="2" t="s">
        <v>987</v>
      </c>
      <c r="D1729" s="2" t="s">
        <v>2249</v>
      </c>
    </row>
    <row r="1730" spans="1:4" ht="22.5" customHeight="1" x14ac:dyDescent="0.25">
      <c r="A1730" s="1">
        <v>1730</v>
      </c>
      <c r="B1730" s="2" t="s">
        <v>387</v>
      </c>
      <c r="C1730" s="2" t="s">
        <v>987</v>
      </c>
      <c r="D1730" s="2" t="s">
        <v>2250</v>
      </c>
    </row>
    <row r="1731" spans="1:4" ht="22.5" customHeight="1" x14ac:dyDescent="0.25">
      <c r="A1731" s="1">
        <v>1731</v>
      </c>
      <c r="B1731" s="2" t="s">
        <v>387</v>
      </c>
      <c r="C1731" s="2" t="s">
        <v>2251</v>
      </c>
      <c r="D1731" s="2" t="s">
        <v>2252</v>
      </c>
    </row>
    <row r="1732" spans="1:4" ht="22.5" customHeight="1" x14ac:dyDescent="0.25">
      <c r="A1732" s="1">
        <v>1732</v>
      </c>
      <c r="B1732" s="2" t="s">
        <v>387</v>
      </c>
      <c r="C1732" s="2" t="s">
        <v>2251</v>
      </c>
      <c r="D1732" s="2" t="s">
        <v>2253</v>
      </c>
    </row>
    <row r="1733" spans="1:4" ht="22.5" customHeight="1" x14ac:dyDescent="0.25">
      <c r="A1733" s="1">
        <v>1733</v>
      </c>
      <c r="B1733" s="2" t="s">
        <v>387</v>
      </c>
      <c r="C1733" s="2" t="s">
        <v>2251</v>
      </c>
      <c r="D1733" s="2" t="s">
        <v>2254</v>
      </c>
    </row>
    <row r="1734" spans="1:4" ht="22.5" customHeight="1" x14ac:dyDescent="0.25">
      <c r="A1734" s="1">
        <v>1734</v>
      </c>
      <c r="B1734" s="2" t="s">
        <v>387</v>
      </c>
      <c r="C1734" s="2" t="s">
        <v>2251</v>
      </c>
      <c r="D1734" s="2" t="s">
        <v>2255</v>
      </c>
    </row>
    <row r="1735" spans="1:4" ht="22.5" customHeight="1" x14ac:dyDescent="0.25">
      <c r="A1735" s="1">
        <v>1735</v>
      </c>
      <c r="B1735" s="2" t="s">
        <v>387</v>
      </c>
      <c r="C1735" s="2" t="s">
        <v>2256</v>
      </c>
      <c r="D1735" s="2" t="s">
        <v>2257</v>
      </c>
    </row>
    <row r="1736" spans="1:4" ht="22.5" customHeight="1" x14ac:dyDescent="0.25">
      <c r="A1736" s="1">
        <v>1736</v>
      </c>
      <c r="B1736" s="2" t="s">
        <v>387</v>
      </c>
      <c r="C1736" s="2" t="s">
        <v>2256</v>
      </c>
      <c r="D1736" s="2" t="s">
        <v>2256</v>
      </c>
    </row>
    <row r="1737" spans="1:4" ht="22.5" customHeight="1" x14ac:dyDescent="0.25">
      <c r="A1737" s="1">
        <v>1737</v>
      </c>
      <c r="B1737" s="2" t="s">
        <v>387</v>
      </c>
      <c r="C1737" s="2" t="s">
        <v>2256</v>
      </c>
      <c r="D1737" s="2" t="s">
        <v>2258</v>
      </c>
    </row>
    <row r="1738" spans="1:4" ht="22.5" customHeight="1" x14ac:dyDescent="0.25">
      <c r="A1738" s="1">
        <v>1738</v>
      </c>
      <c r="B1738" s="2" t="s">
        <v>387</v>
      </c>
      <c r="C1738" s="2" t="s">
        <v>2256</v>
      </c>
      <c r="D1738" s="2" t="s">
        <v>2259</v>
      </c>
    </row>
    <row r="1739" spans="1:4" ht="22.5" customHeight="1" x14ac:dyDescent="0.25">
      <c r="A1739" s="1">
        <v>1739</v>
      </c>
      <c r="B1739" s="2" t="s">
        <v>387</v>
      </c>
      <c r="C1739" s="2" t="s">
        <v>2260</v>
      </c>
      <c r="D1739" s="2" t="s">
        <v>2261</v>
      </c>
    </row>
    <row r="1740" spans="1:4" ht="22.5" customHeight="1" x14ac:dyDescent="0.25">
      <c r="A1740" s="1">
        <v>1740</v>
      </c>
      <c r="B1740" s="2" t="s">
        <v>387</v>
      </c>
      <c r="C1740" s="2" t="s">
        <v>2260</v>
      </c>
      <c r="D1740" s="2" t="s">
        <v>2262</v>
      </c>
    </row>
    <row r="1741" spans="1:4" ht="22.5" customHeight="1" x14ac:dyDescent="0.25">
      <c r="A1741" s="1">
        <v>1741</v>
      </c>
      <c r="B1741" s="2" t="s">
        <v>387</v>
      </c>
      <c r="C1741" s="2" t="s">
        <v>2260</v>
      </c>
      <c r="D1741" s="2" t="s">
        <v>1623</v>
      </c>
    </row>
    <row r="1742" spans="1:4" ht="22.5" customHeight="1" x14ac:dyDescent="0.25">
      <c r="A1742" s="1">
        <v>1742</v>
      </c>
      <c r="B1742" s="2" t="s">
        <v>387</v>
      </c>
      <c r="C1742" s="2" t="s">
        <v>2260</v>
      </c>
      <c r="D1742" s="2" t="s">
        <v>640</v>
      </c>
    </row>
    <row r="1743" spans="1:4" ht="22.5" customHeight="1" x14ac:dyDescent="0.25">
      <c r="A1743" s="1">
        <v>1743</v>
      </c>
      <c r="B1743" s="2" t="s">
        <v>387</v>
      </c>
      <c r="C1743" s="2" t="s">
        <v>2260</v>
      </c>
      <c r="D1743" s="2" t="s">
        <v>2263</v>
      </c>
    </row>
    <row r="1744" spans="1:4" ht="22.5" customHeight="1" x14ac:dyDescent="0.25">
      <c r="A1744" s="1">
        <v>1744</v>
      </c>
      <c r="B1744" s="2" t="s">
        <v>387</v>
      </c>
      <c r="C1744" s="2" t="s">
        <v>2260</v>
      </c>
      <c r="D1744" s="2" t="s">
        <v>2264</v>
      </c>
    </row>
    <row r="1745" spans="1:4" ht="22.5" customHeight="1" x14ac:dyDescent="0.25">
      <c r="A1745" s="1">
        <v>1745</v>
      </c>
      <c r="B1745" s="2" t="s">
        <v>387</v>
      </c>
      <c r="C1745" s="2" t="s">
        <v>2260</v>
      </c>
      <c r="D1745" s="2" t="s">
        <v>2265</v>
      </c>
    </row>
    <row r="1746" spans="1:4" ht="22.5" customHeight="1" x14ac:dyDescent="0.25">
      <c r="A1746" s="1">
        <v>1746</v>
      </c>
      <c r="B1746" s="2" t="s">
        <v>387</v>
      </c>
      <c r="C1746" s="2" t="s">
        <v>2266</v>
      </c>
      <c r="D1746" s="2" t="s">
        <v>2267</v>
      </c>
    </row>
    <row r="1747" spans="1:4" ht="22.5" customHeight="1" x14ac:dyDescent="0.25">
      <c r="A1747" s="1">
        <v>1747</v>
      </c>
      <c r="B1747" s="2" t="s">
        <v>387</v>
      </c>
      <c r="C1747" s="2" t="s">
        <v>2266</v>
      </c>
      <c r="D1747" s="2" t="s">
        <v>2268</v>
      </c>
    </row>
    <row r="1748" spans="1:4" ht="22.5" customHeight="1" x14ac:dyDescent="0.25">
      <c r="A1748" s="1">
        <v>1748</v>
      </c>
      <c r="B1748" s="2" t="s">
        <v>387</v>
      </c>
      <c r="C1748" s="2" t="s">
        <v>2266</v>
      </c>
      <c r="D1748" s="2" t="s">
        <v>2269</v>
      </c>
    </row>
    <row r="1749" spans="1:4" ht="22.5" customHeight="1" x14ac:dyDescent="0.25">
      <c r="A1749" s="1">
        <v>1749</v>
      </c>
      <c r="B1749" s="2" t="s">
        <v>387</v>
      </c>
      <c r="C1749" s="2" t="s">
        <v>2266</v>
      </c>
      <c r="D1749" s="2" t="s">
        <v>2270</v>
      </c>
    </row>
    <row r="1750" spans="1:4" ht="22.5" customHeight="1" x14ac:dyDescent="0.25">
      <c r="A1750" s="1">
        <v>1750</v>
      </c>
      <c r="B1750" s="2" t="s">
        <v>387</v>
      </c>
      <c r="C1750" s="2" t="s">
        <v>2266</v>
      </c>
      <c r="D1750" s="2" t="s">
        <v>2271</v>
      </c>
    </row>
    <row r="1751" spans="1:4" ht="22.5" customHeight="1" x14ac:dyDescent="0.25">
      <c r="A1751" s="1">
        <v>1751</v>
      </c>
      <c r="B1751" s="2" t="s">
        <v>387</v>
      </c>
      <c r="C1751" s="2" t="s">
        <v>2272</v>
      </c>
      <c r="D1751" s="2" t="s">
        <v>2273</v>
      </c>
    </row>
    <row r="1752" spans="1:4" ht="22.5" customHeight="1" x14ac:dyDescent="0.25">
      <c r="A1752" s="1">
        <v>1752</v>
      </c>
      <c r="B1752" s="2" t="s">
        <v>387</v>
      </c>
      <c r="C1752" s="2" t="s">
        <v>2272</v>
      </c>
      <c r="D1752" s="2" t="s">
        <v>2274</v>
      </c>
    </row>
    <row r="1753" spans="1:4" ht="22.5" customHeight="1" x14ac:dyDescent="0.25">
      <c r="A1753" s="1">
        <v>1753</v>
      </c>
      <c r="B1753" s="2" t="s">
        <v>387</v>
      </c>
      <c r="C1753" s="2" t="s">
        <v>2272</v>
      </c>
      <c r="D1753" s="2" t="s">
        <v>2275</v>
      </c>
    </row>
    <row r="1754" spans="1:4" ht="22.5" customHeight="1" x14ac:dyDescent="0.25">
      <c r="A1754" s="1">
        <v>1754</v>
      </c>
      <c r="B1754" s="2" t="s">
        <v>387</v>
      </c>
      <c r="C1754" s="2" t="s">
        <v>2272</v>
      </c>
      <c r="D1754" s="2" t="s">
        <v>2276</v>
      </c>
    </row>
    <row r="1755" spans="1:4" ht="22.5" customHeight="1" x14ac:dyDescent="0.25">
      <c r="A1755" s="1">
        <v>1755</v>
      </c>
      <c r="B1755" s="2" t="s">
        <v>387</v>
      </c>
      <c r="C1755" s="2" t="s">
        <v>2272</v>
      </c>
      <c r="D1755" s="2" t="s">
        <v>2277</v>
      </c>
    </row>
    <row r="1756" spans="1:4" ht="22.5" customHeight="1" x14ac:dyDescent="0.25">
      <c r="A1756" s="1">
        <v>1756</v>
      </c>
      <c r="B1756" s="2" t="s">
        <v>387</v>
      </c>
      <c r="C1756" s="2" t="s">
        <v>2272</v>
      </c>
      <c r="D1756" s="2" t="s">
        <v>2278</v>
      </c>
    </row>
    <row r="1757" spans="1:4" ht="22.5" customHeight="1" x14ac:dyDescent="0.25">
      <c r="A1757" s="1">
        <v>1757</v>
      </c>
      <c r="B1757" s="2" t="s">
        <v>387</v>
      </c>
      <c r="C1757" s="2" t="s">
        <v>2272</v>
      </c>
      <c r="D1757" s="2" t="s">
        <v>2279</v>
      </c>
    </row>
    <row r="1758" spans="1:4" ht="22.5" customHeight="1" x14ac:dyDescent="0.25">
      <c r="A1758" s="1">
        <v>1758</v>
      </c>
      <c r="B1758" s="2" t="s">
        <v>387</v>
      </c>
      <c r="C1758" s="2" t="s">
        <v>2280</v>
      </c>
      <c r="D1758" s="2" t="s">
        <v>2281</v>
      </c>
    </row>
    <row r="1759" spans="1:4" ht="22.5" customHeight="1" x14ac:dyDescent="0.25">
      <c r="A1759" s="1">
        <v>1759</v>
      </c>
      <c r="B1759" s="2" t="s">
        <v>387</v>
      </c>
      <c r="C1759" s="2" t="s">
        <v>2280</v>
      </c>
      <c r="D1759" s="2" t="s">
        <v>2282</v>
      </c>
    </row>
    <row r="1760" spans="1:4" ht="22.5" customHeight="1" x14ac:dyDescent="0.25">
      <c r="A1760" s="1">
        <v>1760</v>
      </c>
      <c r="B1760" s="2" t="s">
        <v>387</v>
      </c>
      <c r="C1760" s="2" t="s">
        <v>2280</v>
      </c>
      <c r="D1760" s="2" t="s">
        <v>2283</v>
      </c>
    </row>
    <row r="1761" spans="1:4" ht="22.5" customHeight="1" x14ac:dyDescent="0.25">
      <c r="A1761" s="1">
        <v>1761</v>
      </c>
      <c r="B1761" s="2" t="s">
        <v>387</v>
      </c>
      <c r="C1761" s="2" t="s">
        <v>2280</v>
      </c>
      <c r="D1761" s="2" t="s">
        <v>2280</v>
      </c>
    </row>
    <row r="1762" spans="1:4" ht="22.5" customHeight="1" x14ac:dyDescent="0.25">
      <c r="A1762" s="1">
        <v>1762</v>
      </c>
      <c r="B1762" s="2" t="s">
        <v>391</v>
      </c>
      <c r="C1762" s="2" t="s">
        <v>2284</v>
      </c>
      <c r="D1762" s="2" t="s">
        <v>2285</v>
      </c>
    </row>
    <row r="1763" spans="1:4" ht="22.5" customHeight="1" x14ac:dyDescent="0.25">
      <c r="A1763" s="1">
        <v>1763</v>
      </c>
      <c r="B1763" s="2" t="s">
        <v>391</v>
      </c>
      <c r="C1763" s="2" t="s">
        <v>2284</v>
      </c>
      <c r="D1763" s="2" t="s">
        <v>2286</v>
      </c>
    </row>
    <row r="1764" spans="1:4" ht="22.5" customHeight="1" x14ac:dyDescent="0.25">
      <c r="A1764" s="1">
        <v>1764</v>
      </c>
      <c r="B1764" s="2" t="s">
        <v>391</v>
      </c>
      <c r="C1764" s="2" t="s">
        <v>2284</v>
      </c>
      <c r="D1764" s="2" t="s">
        <v>2287</v>
      </c>
    </row>
    <row r="1765" spans="1:4" ht="22.5" customHeight="1" x14ac:dyDescent="0.25">
      <c r="A1765" s="1">
        <v>1765</v>
      </c>
      <c r="B1765" s="2" t="s">
        <v>391</v>
      </c>
      <c r="C1765" s="2" t="s">
        <v>2284</v>
      </c>
      <c r="D1765" s="2" t="s">
        <v>2288</v>
      </c>
    </row>
    <row r="1766" spans="1:4" ht="22.5" customHeight="1" x14ac:dyDescent="0.25">
      <c r="A1766" s="1">
        <v>1766</v>
      </c>
      <c r="B1766" s="2" t="s">
        <v>391</v>
      </c>
      <c r="C1766" s="2" t="s">
        <v>2284</v>
      </c>
      <c r="D1766" s="2" t="s">
        <v>889</v>
      </c>
    </row>
    <row r="1767" spans="1:4" ht="22.5" customHeight="1" x14ac:dyDescent="0.25">
      <c r="A1767" s="1">
        <v>1767</v>
      </c>
      <c r="B1767" s="2" t="s">
        <v>391</v>
      </c>
      <c r="C1767" s="2" t="s">
        <v>2284</v>
      </c>
      <c r="D1767" s="2" t="s">
        <v>2289</v>
      </c>
    </row>
    <row r="1768" spans="1:4" ht="22.5" customHeight="1" x14ac:dyDescent="0.25">
      <c r="A1768" s="1">
        <v>1768</v>
      </c>
      <c r="B1768" s="2" t="s">
        <v>391</v>
      </c>
      <c r="C1768" s="2" t="s">
        <v>2284</v>
      </c>
      <c r="D1768" s="2" t="s">
        <v>2290</v>
      </c>
    </row>
    <row r="1769" spans="1:4" ht="22.5" customHeight="1" x14ac:dyDescent="0.25">
      <c r="A1769" s="1">
        <v>1769</v>
      </c>
      <c r="B1769" s="2" t="s">
        <v>391</v>
      </c>
      <c r="C1769" s="2" t="s">
        <v>2284</v>
      </c>
      <c r="D1769" s="2" t="s">
        <v>969</v>
      </c>
    </row>
    <row r="1770" spans="1:4" ht="22.5" customHeight="1" x14ac:dyDescent="0.25">
      <c r="A1770" s="1">
        <v>1770</v>
      </c>
      <c r="B1770" s="2" t="s">
        <v>391</v>
      </c>
      <c r="C1770" s="2" t="s">
        <v>2284</v>
      </c>
      <c r="D1770" s="2" t="s">
        <v>2291</v>
      </c>
    </row>
    <row r="1771" spans="1:4" ht="22.5" customHeight="1" x14ac:dyDescent="0.25">
      <c r="A1771" s="1">
        <v>1771</v>
      </c>
      <c r="B1771" s="2" t="s">
        <v>391</v>
      </c>
      <c r="C1771" s="2" t="s">
        <v>2284</v>
      </c>
      <c r="D1771" s="2" t="s">
        <v>2292</v>
      </c>
    </row>
    <row r="1772" spans="1:4" ht="22.5" customHeight="1" x14ac:dyDescent="0.25">
      <c r="A1772" s="1">
        <v>1772</v>
      </c>
      <c r="B1772" s="2" t="s">
        <v>391</v>
      </c>
      <c r="C1772" s="2" t="s">
        <v>2284</v>
      </c>
      <c r="D1772" s="2" t="s">
        <v>2293</v>
      </c>
    </row>
    <row r="1773" spans="1:4" ht="22.5" customHeight="1" x14ac:dyDescent="0.25">
      <c r="A1773" s="1">
        <v>1773</v>
      </c>
      <c r="B1773" s="2" t="s">
        <v>391</v>
      </c>
      <c r="C1773" s="2" t="s">
        <v>2284</v>
      </c>
      <c r="D1773" s="2" t="s">
        <v>1265</v>
      </c>
    </row>
    <row r="1774" spans="1:4" ht="22.5" customHeight="1" x14ac:dyDescent="0.25">
      <c r="A1774" s="1">
        <v>1774</v>
      </c>
      <c r="B1774" s="2" t="s">
        <v>391</v>
      </c>
      <c r="C1774" s="2" t="s">
        <v>2284</v>
      </c>
      <c r="D1774" s="2" t="s">
        <v>2294</v>
      </c>
    </row>
    <row r="1775" spans="1:4" ht="22.5" customHeight="1" x14ac:dyDescent="0.25">
      <c r="A1775" s="1">
        <v>1775</v>
      </c>
      <c r="B1775" s="2" t="s">
        <v>391</v>
      </c>
      <c r="C1775" s="2" t="s">
        <v>2284</v>
      </c>
      <c r="D1775" s="2" t="s">
        <v>2295</v>
      </c>
    </row>
    <row r="1776" spans="1:4" ht="22.5" customHeight="1" x14ac:dyDescent="0.25">
      <c r="A1776" s="1">
        <v>1776</v>
      </c>
      <c r="B1776" s="2" t="s">
        <v>391</v>
      </c>
      <c r="C1776" s="2" t="s">
        <v>2284</v>
      </c>
      <c r="D1776" s="2" t="s">
        <v>2296</v>
      </c>
    </row>
    <row r="1777" spans="1:4" ht="22.5" customHeight="1" x14ac:dyDescent="0.25">
      <c r="A1777" s="1">
        <v>1777</v>
      </c>
      <c r="B1777" s="2" t="s">
        <v>391</v>
      </c>
      <c r="C1777" s="2" t="s">
        <v>2284</v>
      </c>
      <c r="D1777" s="2" t="s">
        <v>1210</v>
      </c>
    </row>
    <row r="1778" spans="1:4" ht="22.5" customHeight="1" x14ac:dyDescent="0.25">
      <c r="A1778" s="1">
        <v>1778</v>
      </c>
      <c r="B1778" s="2" t="s">
        <v>391</v>
      </c>
      <c r="C1778" s="2" t="s">
        <v>2284</v>
      </c>
      <c r="D1778" s="2" t="s">
        <v>2297</v>
      </c>
    </row>
    <row r="1779" spans="1:4" ht="22.5" customHeight="1" x14ac:dyDescent="0.25">
      <c r="A1779" s="1">
        <v>1779</v>
      </c>
      <c r="B1779" s="2" t="s">
        <v>391</v>
      </c>
      <c r="C1779" s="2" t="s">
        <v>2284</v>
      </c>
      <c r="D1779" s="2" t="s">
        <v>2298</v>
      </c>
    </row>
    <row r="1780" spans="1:4" ht="22.5" customHeight="1" x14ac:dyDescent="0.25">
      <c r="A1780" s="1">
        <v>1780</v>
      </c>
      <c r="B1780" s="2" t="s">
        <v>391</v>
      </c>
      <c r="C1780" s="2" t="s">
        <v>2284</v>
      </c>
      <c r="D1780" s="2" t="s">
        <v>2299</v>
      </c>
    </row>
    <row r="1781" spans="1:4" ht="22.5" customHeight="1" x14ac:dyDescent="0.25">
      <c r="A1781" s="1">
        <v>1781</v>
      </c>
      <c r="B1781" s="2" t="s">
        <v>391</v>
      </c>
      <c r="C1781" s="2" t="s">
        <v>2284</v>
      </c>
      <c r="D1781" s="2" t="s">
        <v>2300</v>
      </c>
    </row>
    <row r="1782" spans="1:4" ht="22.5" customHeight="1" x14ac:dyDescent="0.25">
      <c r="A1782" s="1">
        <v>1782</v>
      </c>
      <c r="B1782" s="2" t="s">
        <v>391</v>
      </c>
      <c r="C1782" s="2" t="s">
        <v>2284</v>
      </c>
      <c r="D1782" s="2" t="s">
        <v>2301</v>
      </c>
    </row>
    <row r="1783" spans="1:4" ht="22.5" customHeight="1" x14ac:dyDescent="0.25">
      <c r="A1783" s="1">
        <v>1783</v>
      </c>
      <c r="B1783" s="2" t="s">
        <v>391</v>
      </c>
      <c r="C1783" s="2" t="s">
        <v>2284</v>
      </c>
      <c r="D1783" s="2" t="s">
        <v>2302</v>
      </c>
    </row>
    <row r="1784" spans="1:4" ht="22.5" customHeight="1" x14ac:dyDescent="0.25">
      <c r="A1784" s="1">
        <v>1784</v>
      </c>
      <c r="B1784" s="2" t="s">
        <v>391</v>
      </c>
      <c r="C1784" s="2" t="s">
        <v>2284</v>
      </c>
      <c r="D1784" s="2" t="s">
        <v>2303</v>
      </c>
    </row>
    <row r="1785" spans="1:4" ht="22.5" customHeight="1" x14ac:dyDescent="0.25">
      <c r="A1785" s="1">
        <v>1785</v>
      </c>
      <c r="B1785" s="2" t="s">
        <v>391</v>
      </c>
      <c r="C1785" s="2" t="s">
        <v>2284</v>
      </c>
      <c r="D1785" s="2" t="s">
        <v>2304</v>
      </c>
    </row>
    <row r="1786" spans="1:4" ht="22.5" customHeight="1" x14ac:dyDescent="0.25">
      <c r="A1786" s="1">
        <v>1786</v>
      </c>
      <c r="B1786" s="2" t="s">
        <v>391</v>
      </c>
      <c r="C1786" s="2" t="s">
        <v>2284</v>
      </c>
      <c r="D1786" s="2" t="s">
        <v>2305</v>
      </c>
    </row>
    <row r="1787" spans="1:4" ht="22.5" customHeight="1" x14ac:dyDescent="0.25">
      <c r="A1787" s="1">
        <v>1787</v>
      </c>
      <c r="B1787" s="2" t="s">
        <v>391</v>
      </c>
      <c r="C1787" s="2" t="s">
        <v>2284</v>
      </c>
      <c r="D1787" s="2" t="s">
        <v>2306</v>
      </c>
    </row>
    <row r="1788" spans="1:4" ht="22.5" customHeight="1" x14ac:dyDescent="0.25">
      <c r="A1788" s="1">
        <v>1788</v>
      </c>
      <c r="B1788" s="2" t="s">
        <v>391</v>
      </c>
      <c r="C1788" s="2" t="s">
        <v>2307</v>
      </c>
      <c r="D1788" s="2" t="s">
        <v>2308</v>
      </c>
    </row>
    <row r="1789" spans="1:4" ht="22.5" customHeight="1" x14ac:dyDescent="0.25">
      <c r="A1789" s="1">
        <v>1789</v>
      </c>
      <c r="B1789" s="2" t="s">
        <v>391</v>
      </c>
      <c r="C1789" s="2" t="s">
        <v>2307</v>
      </c>
      <c r="D1789" s="2" t="s">
        <v>2309</v>
      </c>
    </row>
    <row r="1790" spans="1:4" ht="22.5" customHeight="1" x14ac:dyDescent="0.25">
      <c r="A1790" s="1">
        <v>1790</v>
      </c>
      <c r="B1790" s="2" t="s">
        <v>391</v>
      </c>
      <c r="C1790" s="2" t="s">
        <v>2307</v>
      </c>
      <c r="D1790" s="2" t="s">
        <v>2310</v>
      </c>
    </row>
    <row r="1791" spans="1:4" ht="22.5" customHeight="1" x14ac:dyDescent="0.25">
      <c r="A1791" s="1">
        <v>1791</v>
      </c>
      <c r="B1791" s="2" t="s">
        <v>391</v>
      </c>
      <c r="C1791" s="2" t="s">
        <v>2307</v>
      </c>
      <c r="D1791" s="2" t="s">
        <v>2311</v>
      </c>
    </row>
    <row r="1792" spans="1:4" ht="22.5" customHeight="1" x14ac:dyDescent="0.25">
      <c r="A1792" s="1">
        <v>1792</v>
      </c>
      <c r="B1792" s="2" t="s">
        <v>391</v>
      </c>
      <c r="C1792" s="2" t="s">
        <v>2307</v>
      </c>
      <c r="D1792" s="2" t="s">
        <v>2312</v>
      </c>
    </row>
    <row r="1793" spans="1:4" ht="22.5" customHeight="1" x14ac:dyDescent="0.25">
      <c r="A1793" s="1">
        <v>1793</v>
      </c>
      <c r="B1793" s="2" t="s">
        <v>391</v>
      </c>
      <c r="C1793" s="2" t="s">
        <v>2307</v>
      </c>
      <c r="D1793" s="2" t="s">
        <v>2313</v>
      </c>
    </row>
    <row r="1794" spans="1:4" ht="22.5" customHeight="1" x14ac:dyDescent="0.25">
      <c r="A1794" s="1">
        <v>1794</v>
      </c>
      <c r="B1794" s="2" t="s">
        <v>391</v>
      </c>
      <c r="C1794" s="2" t="s">
        <v>2307</v>
      </c>
      <c r="D1794" s="2" t="s">
        <v>2314</v>
      </c>
    </row>
    <row r="1795" spans="1:4" ht="22.5" customHeight="1" x14ac:dyDescent="0.25">
      <c r="A1795" s="1">
        <v>1795</v>
      </c>
      <c r="B1795" s="2" t="s">
        <v>391</v>
      </c>
      <c r="C1795" s="2" t="s">
        <v>2307</v>
      </c>
      <c r="D1795" s="2" t="s">
        <v>2315</v>
      </c>
    </row>
    <row r="1796" spans="1:4" ht="22.5" customHeight="1" x14ac:dyDescent="0.25">
      <c r="A1796" s="1">
        <v>1796</v>
      </c>
      <c r="B1796" s="2" t="s">
        <v>391</v>
      </c>
      <c r="C1796" s="2" t="s">
        <v>2307</v>
      </c>
      <c r="D1796" s="2" t="s">
        <v>2316</v>
      </c>
    </row>
    <row r="1797" spans="1:4" ht="22.5" customHeight="1" x14ac:dyDescent="0.25">
      <c r="A1797" s="1">
        <v>1797</v>
      </c>
      <c r="B1797" s="2" t="s">
        <v>391</v>
      </c>
      <c r="C1797" s="2" t="s">
        <v>2307</v>
      </c>
      <c r="D1797" s="2" t="s">
        <v>2317</v>
      </c>
    </row>
    <row r="1798" spans="1:4" ht="22.5" customHeight="1" x14ac:dyDescent="0.25">
      <c r="A1798" s="1">
        <v>1798</v>
      </c>
      <c r="B1798" s="2" t="s">
        <v>391</v>
      </c>
      <c r="C1798" s="2" t="s">
        <v>2307</v>
      </c>
      <c r="D1798" s="2" t="s">
        <v>2318</v>
      </c>
    </row>
    <row r="1799" spans="1:4" ht="22.5" customHeight="1" x14ac:dyDescent="0.25">
      <c r="A1799" s="1">
        <v>1799</v>
      </c>
      <c r="B1799" s="2" t="s">
        <v>391</v>
      </c>
      <c r="C1799" s="2" t="s">
        <v>2307</v>
      </c>
      <c r="D1799" s="2" t="s">
        <v>2319</v>
      </c>
    </row>
    <row r="1800" spans="1:4" ht="22.5" customHeight="1" x14ac:dyDescent="0.25">
      <c r="A1800" s="1">
        <v>1800</v>
      </c>
      <c r="B1800" s="2" t="s">
        <v>391</v>
      </c>
      <c r="C1800" s="2" t="s">
        <v>2307</v>
      </c>
      <c r="D1800" s="2" t="s">
        <v>2320</v>
      </c>
    </row>
    <row r="1801" spans="1:4" ht="22.5" customHeight="1" x14ac:dyDescent="0.25">
      <c r="A1801" s="1">
        <v>1801</v>
      </c>
      <c r="B1801" s="2" t="s">
        <v>391</v>
      </c>
      <c r="C1801" s="2" t="s">
        <v>2307</v>
      </c>
      <c r="D1801" s="2" t="s">
        <v>2321</v>
      </c>
    </row>
    <row r="1802" spans="1:4" ht="22.5" customHeight="1" x14ac:dyDescent="0.25">
      <c r="A1802" s="1">
        <v>1802</v>
      </c>
      <c r="B1802" s="2" t="s">
        <v>391</v>
      </c>
      <c r="C1802" s="2" t="s">
        <v>2322</v>
      </c>
      <c r="D1802" s="2" t="s">
        <v>2323</v>
      </c>
    </row>
    <row r="1803" spans="1:4" ht="22.5" customHeight="1" x14ac:dyDescent="0.25">
      <c r="A1803" s="1">
        <v>1803</v>
      </c>
      <c r="B1803" s="2" t="s">
        <v>391</v>
      </c>
      <c r="C1803" s="2" t="s">
        <v>2322</v>
      </c>
      <c r="D1803" s="2" t="s">
        <v>2324</v>
      </c>
    </row>
    <row r="1804" spans="1:4" ht="22.5" customHeight="1" x14ac:dyDescent="0.25">
      <c r="A1804" s="1">
        <v>1804</v>
      </c>
      <c r="B1804" s="2" t="s">
        <v>391</v>
      </c>
      <c r="C1804" s="2" t="s">
        <v>2322</v>
      </c>
      <c r="D1804" s="2" t="s">
        <v>2325</v>
      </c>
    </row>
    <row r="1805" spans="1:4" ht="22.5" customHeight="1" x14ac:dyDescent="0.25">
      <c r="A1805" s="1">
        <v>1805</v>
      </c>
      <c r="B1805" s="2" t="s">
        <v>391</v>
      </c>
      <c r="C1805" s="2" t="s">
        <v>2322</v>
      </c>
      <c r="D1805" s="2" t="s">
        <v>2326</v>
      </c>
    </row>
    <row r="1806" spans="1:4" ht="22.5" customHeight="1" x14ac:dyDescent="0.25">
      <c r="A1806" s="1">
        <v>1806</v>
      </c>
      <c r="B1806" s="2" t="s">
        <v>391</v>
      </c>
      <c r="C1806" s="2" t="s">
        <v>2322</v>
      </c>
      <c r="D1806" s="2" t="s">
        <v>2327</v>
      </c>
    </row>
    <row r="1807" spans="1:4" ht="22.5" customHeight="1" x14ac:dyDescent="0.25">
      <c r="A1807" s="1">
        <v>1807</v>
      </c>
      <c r="B1807" s="2" t="s">
        <v>391</v>
      </c>
      <c r="C1807" s="2" t="s">
        <v>2322</v>
      </c>
      <c r="D1807" s="2" t="s">
        <v>1530</v>
      </c>
    </row>
    <row r="1808" spans="1:4" ht="22.5" customHeight="1" x14ac:dyDescent="0.25">
      <c r="A1808" s="1">
        <v>1808</v>
      </c>
      <c r="B1808" s="2" t="s">
        <v>391</v>
      </c>
      <c r="C1808" s="2" t="s">
        <v>2322</v>
      </c>
      <c r="D1808" s="2" t="s">
        <v>898</v>
      </c>
    </row>
    <row r="1809" spans="1:4" ht="22.5" customHeight="1" x14ac:dyDescent="0.25">
      <c r="A1809" s="1">
        <v>1809</v>
      </c>
      <c r="B1809" s="2" t="s">
        <v>391</v>
      </c>
      <c r="C1809" s="2" t="s">
        <v>2322</v>
      </c>
      <c r="D1809" s="2" t="s">
        <v>2328</v>
      </c>
    </row>
    <row r="1810" spans="1:4" ht="22.5" customHeight="1" x14ac:dyDescent="0.25">
      <c r="A1810" s="1">
        <v>1810</v>
      </c>
      <c r="B1810" s="2" t="s">
        <v>391</v>
      </c>
      <c r="C1810" s="2" t="s">
        <v>2322</v>
      </c>
      <c r="D1810" s="2" t="s">
        <v>2329</v>
      </c>
    </row>
    <row r="1811" spans="1:4" ht="22.5" customHeight="1" x14ac:dyDescent="0.25">
      <c r="A1811" s="1">
        <v>1811</v>
      </c>
      <c r="B1811" s="2" t="s">
        <v>391</v>
      </c>
      <c r="C1811" s="2" t="s">
        <v>2322</v>
      </c>
      <c r="D1811" s="2" t="s">
        <v>2330</v>
      </c>
    </row>
    <row r="1812" spans="1:4" ht="22.5" customHeight="1" x14ac:dyDescent="0.25">
      <c r="A1812" s="1">
        <v>1812</v>
      </c>
      <c r="B1812" s="2" t="s">
        <v>391</v>
      </c>
      <c r="C1812" s="2" t="s">
        <v>2322</v>
      </c>
      <c r="D1812" s="2" t="s">
        <v>2331</v>
      </c>
    </row>
    <row r="1813" spans="1:4" ht="22.5" customHeight="1" x14ac:dyDescent="0.25">
      <c r="A1813" s="1">
        <v>1813</v>
      </c>
      <c r="B1813" s="2" t="s">
        <v>391</v>
      </c>
      <c r="C1813" s="2" t="s">
        <v>2322</v>
      </c>
      <c r="D1813" s="2" t="s">
        <v>2332</v>
      </c>
    </row>
    <row r="1814" spans="1:4" ht="22.5" customHeight="1" x14ac:dyDescent="0.25">
      <c r="A1814" s="1">
        <v>1814</v>
      </c>
      <c r="B1814" s="2" t="s">
        <v>391</v>
      </c>
      <c r="C1814" s="2" t="s">
        <v>2322</v>
      </c>
      <c r="D1814" s="2" t="s">
        <v>2333</v>
      </c>
    </row>
    <row r="1815" spans="1:4" ht="22.5" customHeight="1" x14ac:dyDescent="0.25">
      <c r="A1815" s="1">
        <v>1815</v>
      </c>
      <c r="B1815" s="2" t="s">
        <v>391</v>
      </c>
      <c r="C1815" s="2" t="s">
        <v>2322</v>
      </c>
      <c r="D1815" s="2" t="s">
        <v>2334</v>
      </c>
    </row>
    <row r="1816" spans="1:4" ht="22.5" customHeight="1" x14ac:dyDescent="0.25">
      <c r="A1816" s="1">
        <v>1816</v>
      </c>
      <c r="B1816" s="2" t="s">
        <v>391</v>
      </c>
      <c r="C1816" s="2" t="s">
        <v>2322</v>
      </c>
      <c r="D1816" s="2" t="s">
        <v>2335</v>
      </c>
    </row>
    <row r="1817" spans="1:4" ht="22.5" customHeight="1" x14ac:dyDescent="0.25">
      <c r="A1817" s="1">
        <v>1817</v>
      </c>
      <c r="B1817" s="2" t="s">
        <v>391</v>
      </c>
      <c r="C1817" s="2" t="s">
        <v>2322</v>
      </c>
      <c r="D1817" s="2" t="s">
        <v>2336</v>
      </c>
    </row>
    <row r="1818" spans="1:4" ht="22.5" customHeight="1" x14ac:dyDescent="0.25">
      <c r="A1818" s="1">
        <v>1818</v>
      </c>
      <c r="B1818" s="2" t="s">
        <v>391</v>
      </c>
      <c r="C1818" s="2" t="s">
        <v>2322</v>
      </c>
      <c r="D1818" s="2" t="s">
        <v>2337</v>
      </c>
    </row>
    <row r="1819" spans="1:4" ht="22.5" customHeight="1" x14ac:dyDescent="0.25">
      <c r="A1819" s="1">
        <v>1819</v>
      </c>
      <c r="B1819" s="2" t="s">
        <v>391</v>
      </c>
      <c r="C1819" s="2" t="s">
        <v>2322</v>
      </c>
      <c r="D1819" s="2" t="s">
        <v>2338</v>
      </c>
    </row>
    <row r="1820" spans="1:4" ht="22.5" customHeight="1" x14ac:dyDescent="0.25">
      <c r="A1820" s="1">
        <v>1820</v>
      </c>
      <c r="B1820" s="2" t="s">
        <v>391</v>
      </c>
      <c r="C1820" s="2" t="s">
        <v>2322</v>
      </c>
      <c r="D1820" s="2" t="s">
        <v>2339</v>
      </c>
    </row>
    <row r="1821" spans="1:4" ht="22.5" customHeight="1" x14ac:dyDescent="0.25">
      <c r="A1821" s="1">
        <v>1821</v>
      </c>
      <c r="B1821" s="2" t="s">
        <v>391</v>
      </c>
      <c r="C1821" s="2" t="s">
        <v>2322</v>
      </c>
      <c r="D1821" s="2" t="s">
        <v>2340</v>
      </c>
    </row>
    <row r="1822" spans="1:4" ht="22.5" customHeight="1" x14ac:dyDescent="0.25">
      <c r="A1822" s="1">
        <v>1822</v>
      </c>
      <c r="B1822" s="2" t="s">
        <v>391</v>
      </c>
      <c r="C1822" s="2" t="s">
        <v>2341</v>
      </c>
      <c r="D1822" s="2" t="s">
        <v>2290</v>
      </c>
    </row>
    <row r="1823" spans="1:4" ht="22.5" customHeight="1" x14ac:dyDescent="0.25">
      <c r="A1823" s="1">
        <v>1823</v>
      </c>
      <c r="B1823" s="2" t="s">
        <v>391</v>
      </c>
      <c r="C1823" s="2" t="s">
        <v>2341</v>
      </c>
      <c r="D1823" s="2" t="s">
        <v>2342</v>
      </c>
    </row>
    <row r="1824" spans="1:4" ht="22.5" customHeight="1" x14ac:dyDescent="0.25">
      <c r="A1824" s="1">
        <v>1824</v>
      </c>
      <c r="B1824" s="2" t="s">
        <v>391</v>
      </c>
      <c r="C1824" s="2" t="s">
        <v>2341</v>
      </c>
      <c r="D1824" s="2" t="s">
        <v>2343</v>
      </c>
    </row>
    <row r="1825" spans="1:4" ht="22.5" customHeight="1" x14ac:dyDescent="0.25">
      <c r="A1825" s="1">
        <v>1825</v>
      </c>
      <c r="B1825" s="2" t="s">
        <v>391</v>
      </c>
      <c r="C1825" s="2" t="s">
        <v>2341</v>
      </c>
      <c r="D1825" s="2" t="s">
        <v>2344</v>
      </c>
    </row>
    <row r="1826" spans="1:4" ht="22.5" customHeight="1" x14ac:dyDescent="0.25">
      <c r="A1826" s="1">
        <v>1826</v>
      </c>
      <c r="B1826" s="2" t="s">
        <v>391</v>
      </c>
      <c r="C1826" s="2" t="s">
        <v>2341</v>
      </c>
      <c r="D1826" s="2" t="s">
        <v>2345</v>
      </c>
    </row>
    <row r="1827" spans="1:4" ht="22.5" customHeight="1" x14ac:dyDescent="0.25">
      <c r="A1827" s="1">
        <v>1827</v>
      </c>
      <c r="B1827" s="2" t="s">
        <v>391</v>
      </c>
      <c r="C1827" s="2" t="s">
        <v>2341</v>
      </c>
      <c r="D1827" s="2" t="s">
        <v>2346</v>
      </c>
    </row>
    <row r="1828" spans="1:4" ht="22.5" customHeight="1" x14ac:dyDescent="0.25">
      <c r="A1828" s="1">
        <v>1828</v>
      </c>
      <c r="B1828" s="2" t="s">
        <v>391</v>
      </c>
      <c r="C1828" s="2" t="s">
        <v>2341</v>
      </c>
      <c r="D1828" s="2" t="s">
        <v>2347</v>
      </c>
    </row>
    <row r="1829" spans="1:4" ht="22.5" customHeight="1" x14ac:dyDescent="0.25">
      <c r="A1829" s="1">
        <v>1829</v>
      </c>
      <c r="B1829" s="2" t="s">
        <v>391</v>
      </c>
      <c r="C1829" s="2" t="s">
        <v>2348</v>
      </c>
      <c r="D1829" s="2" t="s">
        <v>2349</v>
      </c>
    </row>
    <row r="1830" spans="1:4" ht="22.5" customHeight="1" x14ac:dyDescent="0.25">
      <c r="A1830" s="1">
        <v>1830</v>
      </c>
      <c r="B1830" s="2" t="s">
        <v>391</v>
      </c>
      <c r="C1830" s="2" t="s">
        <v>2348</v>
      </c>
      <c r="D1830" s="2" t="s">
        <v>2350</v>
      </c>
    </row>
    <row r="1831" spans="1:4" ht="22.5" customHeight="1" x14ac:dyDescent="0.25">
      <c r="A1831" s="1">
        <v>1831</v>
      </c>
      <c r="B1831" s="2" t="s">
        <v>391</v>
      </c>
      <c r="C1831" s="2" t="s">
        <v>2348</v>
      </c>
      <c r="D1831" s="2" t="s">
        <v>2351</v>
      </c>
    </row>
    <row r="1832" spans="1:4" ht="22.5" customHeight="1" x14ac:dyDescent="0.25">
      <c r="A1832" s="1">
        <v>1832</v>
      </c>
      <c r="B1832" s="2" t="s">
        <v>391</v>
      </c>
      <c r="C1832" s="2" t="s">
        <v>2348</v>
      </c>
      <c r="D1832" s="2" t="s">
        <v>2352</v>
      </c>
    </row>
    <row r="1833" spans="1:4" ht="22.5" customHeight="1" x14ac:dyDescent="0.25">
      <c r="A1833" s="1">
        <v>1833</v>
      </c>
      <c r="B1833" s="2" t="s">
        <v>391</v>
      </c>
      <c r="C1833" s="2" t="s">
        <v>2348</v>
      </c>
      <c r="D1833" s="2" t="s">
        <v>2353</v>
      </c>
    </row>
    <row r="1834" spans="1:4" ht="22.5" customHeight="1" x14ac:dyDescent="0.25">
      <c r="A1834" s="1">
        <v>1834</v>
      </c>
      <c r="B1834" s="2" t="s">
        <v>391</v>
      </c>
      <c r="C1834" s="2" t="s">
        <v>2348</v>
      </c>
      <c r="D1834" s="2" t="s">
        <v>2354</v>
      </c>
    </row>
    <row r="1835" spans="1:4" ht="22.5" customHeight="1" x14ac:dyDescent="0.25">
      <c r="A1835" s="1">
        <v>1835</v>
      </c>
      <c r="B1835" s="2" t="s">
        <v>391</v>
      </c>
      <c r="C1835" s="2" t="s">
        <v>2348</v>
      </c>
      <c r="D1835" s="2" t="s">
        <v>2355</v>
      </c>
    </row>
    <row r="1836" spans="1:4" ht="22.5" customHeight="1" x14ac:dyDescent="0.25">
      <c r="A1836" s="1">
        <v>1836</v>
      </c>
      <c r="B1836" s="2" t="s">
        <v>391</v>
      </c>
      <c r="C1836" s="2" t="s">
        <v>2348</v>
      </c>
      <c r="D1836" s="2" t="s">
        <v>2356</v>
      </c>
    </row>
    <row r="1837" spans="1:4" ht="22.5" customHeight="1" x14ac:dyDescent="0.25">
      <c r="A1837" s="1">
        <v>1837</v>
      </c>
      <c r="B1837" s="2" t="s">
        <v>391</v>
      </c>
      <c r="C1837" s="2" t="s">
        <v>2348</v>
      </c>
      <c r="D1837" s="2" t="s">
        <v>2357</v>
      </c>
    </row>
    <row r="1838" spans="1:4" ht="22.5" customHeight="1" x14ac:dyDescent="0.25">
      <c r="A1838" s="1">
        <v>1838</v>
      </c>
      <c r="B1838" s="2" t="s">
        <v>391</v>
      </c>
      <c r="C1838" s="2" t="s">
        <v>2348</v>
      </c>
      <c r="D1838" s="2" t="s">
        <v>2358</v>
      </c>
    </row>
    <row r="1839" spans="1:4" ht="22.5" customHeight="1" x14ac:dyDescent="0.25">
      <c r="A1839" s="1">
        <v>1839</v>
      </c>
      <c r="B1839" s="2" t="s">
        <v>391</v>
      </c>
      <c r="C1839" s="2" t="s">
        <v>2348</v>
      </c>
      <c r="D1839" s="2" t="s">
        <v>2359</v>
      </c>
    </row>
    <row r="1840" spans="1:4" ht="22.5" customHeight="1" x14ac:dyDescent="0.25">
      <c r="A1840" s="1">
        <v>1840</v>
      </c>
      <c r="B1840" s="2" t="s">
        <v>391</v>
      </c>
      <c r="C1840" s="2" t="s">
        <v>2348</v>
      </c>
      <c r="D1840" s="2" t="s">
        <v>2360</v>
      </c>
    </row>
    <row r="1841" spans="1:4" ht="22.5" customHeight="1" x14ac:dyDescent="0.25">
      <c r="A1841" s="1">
        <v>1841</v>
      </c>
      <c r="B1841" s="2" t="s">
        <v>391</v>
      </c>
      <c r="C1841" s="2" t="s">
        <v>2348</v>
      </c>
      <c r="D1841" s="2" t="s">
        <v>2361</v>
      </c>
    </row>
    <row r="1842" spans="1:4" ht="22.5" customHeight="1" x14ac:dyDescent="0.25">
      <c r="A1842" s="1">
        <v>1842</v>
      </c>
      <c r="B1842" s="2" t="s">
        <v>391</v>
      </c>
      <c r="C1842" s="2" t="s">
        <v>2348</v>
      </c>
      <c r="D1842" s="2" t="s">
        <v>2362</v>
      </c>
    </row>
    <row r="1843" spans="1:4" ht="22.5" customHeight="1" x14ac:dyDescent="0.25">
      <c r="A1843" s="1">
        <v>1843</v>
      </c>
      <c r="B1843" s="2" t="s">
        <v>391</v>
      </c>
      <c r="C1843" s="2" t="s">
        <v>2348</v>
      </c>
      <c r="D1843" s="2" t="s">
        <v>2363</v>
      </c>
    </row>
    <row r="1844" spans="1:4" ht="22.5" customHeight="1" x14ac:dyDescent="0.25">
      <c r="A1844" s="1">
        <v>1844</v>
      </c>
      <c r="B1844" s="2" t="s">
        <v>391</v>
      </c>
      <c r="C1844" s="2" t="s">
        <v>2364</v>
      </c>
      <c r="D1844" s="2" t="s">
        <v>2365</v>
      </c>
    </row>
    <row r="1845" spans="1:4" ht="22.5" customHeight="1" x14ac:dyDescent="0.25">
      <c r="A1845" s="1">
        <v>1845</v>
      </c>
      <c r="B1845" s="2" t="s">
        <v>391</v>
      </c>
      <c r="C1845" s="2" t="s">
        <v>2364</v>
      </c>
      <c r="D1845" s="2" t="s">
        <v>2366</v>
      </c>
    </row>
    <row r="1846" spans="1:4" ht="22.5" customHeight="1" x14ac:dyDescent="0.25">
      <c r="A1846" s="1">
        <v>1846</v>
      </c>
      <c r="B1846" s="2" t="s">
        <v>391</v>
      </c>
      <c r="C1846" s="2" t="s">
        <v>2364</v>
      </c>
      <c r="D1846" s="2" t="s">
        <v>2367</v>
      </c>
    </row>
    <row r="1847" spans="1:4" ht="22.5" customHeight="1" x14ac:dyDescent="0.25">
      <c r="A1847" s="1">
        <v>1847</v>
      </c>
      <c r="B1847" s="2" t="s">
        <v>391</v>
      </c>
      <c r="C1847" s="2" t="s">
        <v>2364</v>
      </c>
      <c r="D1847" s="2" t="s">
        <v>2368</v>
      </c>
    </row>
    <row r="1848" spans="1:4" ht="22.5" customHeight="1" x14ac:dyDescent="0.25">
      <c r="A1848" s="1">
        <v>1848</v>
      </c>
      <c r="B1848" s="2" t="s">
        <v>391</v>
      </c>
      <c r="C1848" s="2" t="s">
        <v>2364</v>
      </c>
      <c r="D1848" s="2" t="s">
        <v>2369</v>
      </c>
    </row>
    <row r="1849" spans="1:4" ht="22.5" customHeight="1" x14ac:dyDescent="0.25">
      <c r="A1849" s="1">
        <v>1849</v>
      </c>
      <c r="B1849" s="2" t="s">
        <v>391</v>
      </c>
      <c r="C1849" s="2" t="s">
        <v>2364</v>
      </c>
      <c r="D1849" s="2" t="s">
        <v>2370</v>
      </c>
    </row>
    <row r="1850" spans="1:4" ht="22.5" customHeight="1" x14ac:dyDescent="0.25">
      <c r="A1850" s="1">
        <v>1850</v>
      </c>
      <c r="B1850" s="2" t="s">
        <v>391</v>
      </c>
      <c r="C1850" s="2" t="s">
        <v>2364</v>
      </c>
      <c r="D1850" s="2" t="s">
        <v>2371</v>
      </c>
    </row>
    <row r="1851" spans="1:4" ht="22.5" customHeight="1" x14ac:dyDescent="0.25">
      <c r="A1851" s="1">
        <v>1851</v>
      </c>
      <c r="B1851" s="2" t="s">
        <v>391</v>
      </c>
      <c r="C1851" s="2" t="s">
        <v>2364</v>
      </c>
      <c r="D1851" s="2" t="s">
        <v>2372</v>
      </c>
    </row>
    <row r="1852" spans="1:4" ht="22.5" customHeight="1" x14ac:dyDescent="0.25">
      <c r="A1852" s="1">
        <v>1852</v>
      </c>
      <c r="B1852" s="2" t="s">
        <v>391</v>
      </c>
      <c r="C1852" s="2" t="s">
        <v>2364</v>
      </c>
      <c r="D1852" s="2" t="s">
        <v>2373</v>
      </c>
    </row>
    <row r="1853" spans="1:4" ht="22.5" customHeight="1" x14ac:dyDescent="0.25">
      <c r="A1853" s="1">
        <v>1853</v>
      </c>
      <c r="B1853" s="2" t="s">
        <v>391</v>
      </c>
      <c r="C1853" s="2" t="s">
        <v>2364</v>
      </c>
      <c r="D1853" s="2" t="s">
        <v>2374</v>
      </c>
    </row>
    <row r="1854" spans="1:4" ht="22.5" customHeight="1" x14ac:dyDescent="0.25">
      <c r="A1854" s="1">
        <v>1854</v>
      </c>
      <c r="B1854" s="2" t="s">
        <v>391</v>
      </c>
      <c r="C1854" s="2" t="s">
        <v>2375</v>
      </c>
      <c r="D1854" s="2" t="s">
        <v>2376</v>
      </c>
    </row>
    <row r="1855" spans="1:4" ht="22.5" customHeight="1" x14ac:dyDescent="0.25">
      <c r="A1855" s="1">
        <v>1855</v>
      </c>
      <c r="B1855" s="2" t="s">
        <v>391</v>
      </c>
      <c r="C1855" s="2" t="s">
        <v>2375</v>
      </c>
      <c r="D1855" s="2" t="s">
        <v>2377</v>
      </c>
    </row>
    <row r="1856" spans="1:4" ht="22.5" customHeight="1" x14ac:dyDescent="0.25">
      <c r="A1856" s="1">
        <v>1856</v>
      </c>
      <c r="B1856" s="2" t="s">
        <v>391</v>
      </c>
      <c r="C1856" s="2" t="s">
        <v>2375</v>
      </c>
      <c r="D1856" s="2" t="s">
        <v>2378</v>
      </c>
    </row>
    <row r="1857" spans="1:4" ht="22.5" customHeight="1" x14ac:dyDescent="0.25">
      <c r="A1857" s="1">
        <v>1857</v>
      </c>
      <c r="B1857" s="2" t="s">
        <v>391</v>
      </c>
      <c r="C1857" s="2" t="s">
        <v>2375</v>
      </c>
      <c r="D1857" s="2" t="s">
        <v>2379</v>
      </c>
    </row>
    <row r="1858" spans="1:4" ht="22.5" customHeight="1" x14ac:dyDescent="0.25">
      <c r="A1858" s="1">
        <v>1858</v>
      </c>
      <c r="B1858" s="2" t="s">
        <v>391</v>
      </c>
      <c r="C1858" s="2" t="s">
        <v>2375</v>
      </c>
      <c r="D1858" s="2" t="s">
        <v>2380</v>
      </c>
    </row>
    <row r="1859" spans="1:4" ht="22.5" customHeight="1" x14ac:dyDescent="0.25">
      <c r="A1859" s="1">
        <v>1859</v>
      </c>
      <c r="B1859" s="2" t="s">
        <v>391</v>
      </c>
      <c r="C1859" s="2" t="s">
        <v>2375</v>
      </c>
      <c r="D1859" s="2" t="s">
        <v>2381</v>
      </c>
    </row>
    <row r="1860" spans="1:4" ht="22.5" customHeight="1" x14ac:dyDescent="0.25">
      <c r="A1860" s="1">
        <v>1860</v>
      </c>
      <c r="B1860" s="2" t="s">
        <v>391</v>
      </c>
      <c r="C1860" s="2" t="s">
        <v>2375</v>
      </c>
      <c r="D1860" s="2" t="s">
        <v>2382</v>
      </c>
    </row>
    <row r="1861" spans="1:4" ht="22.5" customHeight="1" x14ac:dyDescent="0.25">
      <c r="A1861" s="1">
        <v>1861</v>
      </c>
      <c r="B1861" s="2" t="s">
        <v>391</v>
      </c>
      <c r="C1861" s="2" t="s">
        <v>2375</v>
      </c>
      <c r="D1861" s="2" t="s">
        <v>2383</v>
      </c>
    </row>
    <row r="1862" spans="1:4" ht="22.5" customHeight="1" x14ac:dyDescent="0.25">
      <c r="A1862" s="1">
        <v>1862</v>
      </c>
      <c r="B1862" s="2" t="s">
        <v>391</v>
      </c>
      <c r="C1862" s="2" t="s">
        <v>2375</v>
      </c>
      <c r="D1862" s="2" t="s">
        <v>2384</v>
      </c>
    </row>
    <row r="1863" spans="1:4" ht="22.5" customHeight="1" x14ac:dyDescent="0.25">
      <c r="A1863" s="1">
        <v>1863</v>
      </c>
      <c r="B1863" s="2" t="s">
        <v>391</v>
      </c>
      <c r="C1863" s="2" t="s">
        <v>2375</v>
      </c>
      <c r="D1863" s="2" t="s">
        <v>2385</v>
      </c>
    </row>
    <row r="1864" spans="1:4" ht="22.5" customHeight="1" x14ac:dyDescent="0.25">
      <c r="A1864" s="1">
        <v>1864</v>
      </c>
      <c r="B1864" s="2" t="s">
        <v>391</v>
      </c>
      <c r="C1864" s="2" t="s">
        <v>2375</v>
      </c>
      <c r="D1864" s="2" t="s">
        <v>2386</v>
      </c>
    </row>
    <row r="1865" spans="1:4" ht="22.5" customHeight="1" x14ac:dyDescent="0.25">
      <c r="A1865" s="1">
        <v>1865</v>
      </c>
      <c r="B1865" s="2" t="s">
        <v>391</v>
      </c>
      <c r="C1865" s="2" t="s">
        <v>2375</v>
      </c>
      <c r="D1865" s="2" t="s">
        <v>2387</v>
      </c>
    </row>
    <row r="1866" spans="1:4" ht="22.5" customHeight="1" x14ac:dyDescent="0.25">
      <c r="A1866" s="1">
        <v>1866</v>
      </c>
      <c r="B1866" s="2" t="s">
        <v>391</v>
      </c>
      <c r="C1866" s="2" t="s">
        <v>2375</v>
      </c>
      <c r="D1866" s="2" t="s">
        <v>2388</v>
      </c>
    </row>
    <row r="1867" spans="1:4" ht="22.5" customHeight="1" x14ac:dyDescent="0.25">
      <c r="A1867" s="1">
        <v>1867</v>
      </c>
      <c r="B1867" s="2" t="s">
        <v>391</v>
      </c>
      <c r="C1867" s="2" t="s">
        <v>2375</v>
      </c>
      <c r="D1867" s="2" t="s">
        <v>2389</v>
      </c>
    </row>
    <row r="1868" spans="1:4" ht="22.5" customHeight="1" x14ac:dyDescent="0.25">
      <c r="A1868" s="1">
        <v>1868</v>
      </c>
      <c r="B1868" s="2" t="s">
        <v>391</v>
      </c>
      <c r="C1868" s="2" t="s">
        <v>2375</v>
      </c>
      <c r="D1868" s="2" t="s">
        <v>2390</v>
      </c>
    </row>
    <row r="1869" spans="1:4" ht="22.5" customHeight="1" x14ac:dyDescent="0.25">
      <c r="A1869" s="1">
        <v>1869</v>
      </c>
      <c r="B1869" s="2" t="s">
        <v>391</v>
      </c>
      <c r="C1869" s="2" t="s">
        <v>2375</v>
      </c>
      <c r="D1869" s="2" t="s">
        <v>2391</v>
      </c>
    </row>
    <row r="1870" spans="1:4" ht="22.5" customHeight="1" x14ac:dyDescent="0.25">
      <c r="A1870" s="1">
        <v>1870</v>
      </c>
      <c r="B1870" s="2" t="s">
        <v>391</v>
      </c>
      <c r="C1870" s="2" t="s">
        <v>2392</v>
      </c>
      <c r="D1870" s="2" t="s">
        <v>2393</v>
      </c>
    </row>
    <row r="1871" spans="1:4" ht="22.5" customHeight="1" x14ac:dyDescent="0.25">
      <c r="A1871" s="1">
        <v>1871</v>
      </c>
      <c r="B1871" s="2" t="s">
        <v>391</v>
      </c>
      <c r="C1871" s="2" t="s">
        <v>2392</v>
      </c>
      <c r="D1871" s="2" t="s">
        <v>2394</v>
      </c>
    </row>
    <row r="1872" spans="1:4" ht="22.5" customHeight="1" x14ac:dyDescent="0.25">
      <c r="A1872" s="1">
        <v>1872</v>
      </c>
      <c r="B1872" s="2" t="s">
        <v>391</v>
      </c>
      <c r="C1872" s="2" t="s">
        <v>2392</v>
      </c>
      <c r="D1872" s="2" t="s">
        <v>2395</v>
      </c>
    </row>
    <row r="1873" spans="1:4" ht="22.5" customHeight="1" x14ac:dyDescent="0.25">
      <c r="A1873" s="1">
        <v>1873</v>
      </c>
      <c r="B1873" s="2" t="s">
        <v>391</v>
      </c>
      <c r="C1873" s="2" t="s">
        <v>2392</v>
      </c>
      <c r="D1873" s="2" t="s">
        <v>2396</v>
      </c>
    </row>
    <row r="1874" spans="1:4" ht="22.5" customHeight="1" x14ac:dyDescent="0.25">
      <c r="A1874" s="1">
        <v>1874</v>
      </c>
      <c r="B1874" s="2" t="s">
        <v>391</v>
      </c>
      <c r="C1874" s="2" t="s">
        <v>2397</v>
      </c>
      <c r="D1874" s="2" t="s">
        <v>2398</v>
      </c>
    </row>
    <row r="1875" spans="1:4" ht="22.5" customHeight="1" x14ac:dyDescent="0.25">
      <c r="A1875" s="1">
        <v>1875</v>
      </c>
      <c r="B1875" s="2" t="s">
        <v>391</v>
      </c>
      <c r="C1875" s="2" t="s">
        <v>2397</v>
      </c>
      <c r="D1875" s="2" t="s">
        <v>2399</v>
      </c>
    </row>
    <row r="1876" spans="1:4" ht="22.5" customHeight="1" x14ac:dyDescent="0.25">
      <c r="A1876" s="1">
        <v>1876</v>
      </c>
      <c r="B1876" s="2" t="s">
        <v>391</v>
      </c>
      <c r="C1876" s="2" t="s">
        <v>2397</v>
      </c>
      <c r="D1876" s="2" t="s">
        <v>1132</v>
      </c>
    </row>
    <row r="1877" spans="1:4" ht="22.5" customHeight="1" x14ac:dyDescent="0.25">
      <c r="A1877" s="1">
        <v>1877</v>
      </c>
      <c r="B1877" s="2" t="s">
        <v>391</v>
      </c>
      <c r="C1877" s="2" t="s">
        <v>2397</v>
      </c>
      <c r="D1877" s="2" t="s">
        <v>2400</v>
      </c>
    </row>
    <row r="1878" spans="1:4" ht="22.5" customHeight="1" x14ac:dyDescent="0.25">
      <c r="A1878" s="1">
        <v>1878</v>
      </c>
      <c r="B1878" s="2" t="s">
        <v>391</v>
      </c>
      <c r="C1878" s="2" t="s">
        <v>2397</v>
      </c>
      <c r="D1878" s="2" t="s">
        <v>2401</v>
      </c>
    </row>
    <row r="1879" spans="1:4" ht="22.5" customHeight="1" x14ac:dyDescent="0.25">
      <c r="A1879" s="1">
        <v>1879</v>
      </c>
      <c r="B1879" s="2" t="s">
        <v>391</v>
      </c>
      <c r="C1879" s="2" t="s">
        <v>2397</v>
      </c>
      <c r="D1879" s="2" t="s">
        <v>2402</v>
      </c>
    </row>
    <row r="1880" spans="1:4" ht="22.5" customHeight="1" x14ac:dyDescent="0.25">
      <c r="A1880" s="1">
        <v>1880</v>
      </c>
      <c r="B1880" s="2" t="s">
        <v>391</v>
      </c>
      <c r="C1880" s="2" t="s">
        <v>2397</v>
      </c>
      <c r="D1880" s="2" t="s">
        <v>2403</v>
      </c>
    </row>
    <row r="1881" spans="1:4" ht="22.5" customHeight="1" x14ac:dyDescent="0.25">
      <c r="A1881" s="1">
        <v>1881</v>
      </c>
      <c r="B1881" s="2" t="s">
        <v>391</v>
      </c>
      <c r="C1881" s="2" t="s">
        <v>2397</v>
      </c>
      <c r="D1881" s="2" t="s">
        <v>2404</v>
      </c>
    </row>
    <row r="1882" spans="1:4" ht="22.5" customHeight="1" x14ac:dyDescent="0.25">
      <c r="A1882" s="1">
        <v>1882</v>
      </c>
      <c r="B1882" s="2" t="s">
        <v>391</v>
      </c>
      <c r="C1882" s="2" t="s">
        <v>2397</v>
      </c>
      <c r="D1882" s="2" t="s">
        <v>2405</v>
      </c>
    </row>
    <row r="1883" spans="1:4" ht="22.5" customHeight="1" x14ac:dyDescent="0.25">
      <c r="A1883" s="1">
        <v>1883</v>
      </c>
      <c r="B1883" s="2" t="s">
        <v>391</v>
      </c>
      <c r="C1883" s="2" t="s">
        <v>2397</v>
      </c>
      <c r="D1883" s="2" t="s">
        <v>2406</v>
      </c>
    </row>
    <row r="1884" spans="1:4" ht="22.5" customHeight="1" x14ac:dyDescent="0.25">
      <c r="A1884" s="1">
        <v>1884</v>
      </c>
      <c r="B1884" s="2" t="s">
        <v>391</v>
      </c>
      <c r="C1884" s="2" t="s">
        <v>2397</v>
      </c>
      <c r="D1884" s="2" t="s">
        <v>2407</v>
      </c>
    </row>
    <row r="1885" spans="1:4" ht="22.5" customHeight="1" x14ac:dyDescent="0.25">
      <c r="A1885" s="1">
        <v>1885</v>
      </c>
      <c r="B1885" s="2" t="s">
        <v>391</v>
      </c>
      <c r="C1885" s="2" t="s">
        <v>2397</v>
      </c>
      <c r="D1885" s="2" t="s">
        <v>2408</v>
      </c>
    </row>
    <row r="1886" spans="1:4" ht="22.5" customHeight="1" x14ac:dyDescent="0.25">
      <c r="A1886" s="1">
        <v>1886</v>
      </c>
      <c r="B1886" s="2" t="s">
        <v>391</v>
      </c>
      <c r="C1886" s="2" t="s">
        <v>2409</v>
      </c>
      <c r="D1886" s="2" t="s">
        <v>2410</v>
      </c>
    </row>
    <row r="1887" spans="1:4" ht="22.5" customHeight="1" x14ac:dyDescent="0.25">
      <c r="A1887" s="1">
        <v>1887</v>
      </c>
      <c r="B1887" s="2" t="s">
        <v>391</v>
      </c>
      <c r="C1887" s="2" t="s">
        <v>2409</v>
      </c>
      <c r="D1887" s="2" t="s">
        <v>2411</v>
      </c>
    </row>
    <row r="1888" spans="1:4" ht="22.5" customHeight="1" x14ac:dyDescent="0.25">
      <c r="A1888" s="1">
        <v>1888</v>
      </c>
      <c r="B1888" s="2" t="s">
        <v>391</v>
      </c>
      <c r="C1888" s="2" t="s">
        <v>2409</v>
      </c>
      <c r="D1888" s="2" t="s">
        <v>2412</v>
      </c>
    </row>
    <row r="1889" spans="1:4" ht="22.5" customHeight="1" x14ac:dyDescent="0.25">
      <c r="A1889" s="1">
        <v>1889</v>
      </c>
      <c r="B1889" s="2" t="s">
        <v>391</v>
      </c>
      <c r="C1889" s="2" t="s">
        <v>2409</v>
      </c>
      <c r="D1889" s="2" t="s">
        <v>2413</v>
      </c>
    </row>
    <row r="1890" spans="1:4" ht="22.5" customHeight="1" x14ac:dyDescent="0.25">
      <c r="A1890" s="1">
        <v>1890</v>
      </c>
      <c r="B1890" s="2" t="s">
        <v>391</v>
      </c>
      <c r="C1890" s="2" t="s">
        <v>2409</v>
      </c>
      <c r="D1890" s="2" t="s">
        <v>2414</v>
      </c>
    </row>
    <row r="1891" spans="1:4" ht="22.5" customHeight="1" x14ac:dyDescent="0.25">
      <c r="A1891" s="1">
        <v>1891</v>
      </c>
      <c r="B1891" s="2" t="s">
        <v>391</v>
      </c>
      <c r="C1891" s="2" t="s">
        <v>2409</v>
      </c>
      <c r="D1891" s="2" t="s">
        <v>736</v>
      </c>
    </row>
    <row r="1892" spans="1:4" ht="22.5" customHeight="1" x14ac:dyDescent="0.25">
      <c r="A1892" s="1">
        <v>1892</v>
      </c>
      <c r="B1892" s="2" t="s">
        <v>391</v>
      </c>
      <c r="C1892" s="2" t="s">
        <v>2409</v>
      </c>
      <c r="D1892" s="2" t="s">
        <v>1156</v>
      </c>
    </row>
    <row r="1893" spans="1:4" ht="22.5" customHeight="1" x14ac:dyDescent="0.25">
      <c r="A1893" s="1">
        <v>1893</v>
      </c>
      <c r="B1893" s="2" t="s">
        <v>391</v>
      </c>
      <c r="C1893" s="2" t="s">
        <v>2409</v>
      </c>
      <c r="D1893" s="2" t="s">
        <v>2415</v>
      </c>
    </row>
    <row r="1894" spans="1:4" ht="22.5" customHeight="1" x14ac:dyDescent="0.25">
      <c r="A1894" s="1">
        <v>1894</v>
      </c>
      <c r="B1894" s="2" t="s">
        <v>391</v>
      </c>
      <c r="C1894" s="2" t="s">
        <v>2409</v>
      </c>
      <c r="D1894" s="2" t="s">
        <v>893</v>
      </c>
    </row>
    <row r="1895" spans="1:4" ht="22.5" customHeight="1" x14ac:dyDescent="0.25">
      <c r="A1895" s="1">
        <v>1895</v>
      </c>
      <c r="B1895" s="2" t="s">
        <v>391</v>
      </c>
      <c r="C1895" s="2" t="s">
        <v>2409</v>
      </c>
      <c r="D1895" s="2" t="s">
        <v>969</v>
      </c>
    </row>
    <row r="1896" spans="1:4" ht="22.5" customHeight="1" x14ac:dyDescent="0.25">
      <c r="A1896" s="1">
        <v>1896</v>
      </c>
      <c r="B1896" s="2" t="s">
        <v>391</v>
      </c>
      <c r="C1896" s="2" t="s">
        <v>2409</v>
      </c>
      <c r="D1896" s="2" t="s">
        <v>2416</v>
      </c>
    </row>
    <row r="1897" spans="1:4" ht="22.5" customHeight="1" x14ac:dyDescent="0.25">
      <c r="A1897" s="1">
        <v>1897</v>
      </c>
      <c r="B1897" s="2" t="s">
        <v>391</v>
      </c>
      <c r="C1897" s="2" t="s">
        <v>2409</v>
      </c>
      <c r="D1897" s="2" t="s">
        <v>2417</v>
      </c>
    </row>
    <row r="1898" spans="1:4" ht="22.5" customHeight="1" x14ac:dyDescent="0.25">
      <c r="A1898" s="1">
        <v>1898</v>
      </c>
      <c r="B1898" s="2" t="s">
        <v>391</v>
      </c>
      <c r="C1898" s="2" t="s">
        <v>2409</v>
      </c>
      <c r="D1898" s="2" t="s">
        <v>2418</v>
      </c>
    </row>
    <row r="1899" spans="1:4" ht="22.5" customHeight="1" x14ac:dyDescent="0.25">
      <c r="A1899" s="1">
        <v>1899</v>
      </c>
      <c r="B1899" s="2" t="s">
        <v>391</v>
      </c>
      <c r="C1899" s="2" t="s">
        <v>2409</v>
      </c>
      <c r="D1899" s="2" t="s">
        <v>2419</v>
      </c>
    </row>
    <row r="1900" spans="1:4" ht="22.5" customHeight="1" x14ac:dyDescent="0.25">
      <c r="A1900" s="1">
        <v>1900</v>
      </c>
      <c r="B1900" s="2" t="s">
        <v>391</v>
      </c>
      <c r="C1900" s="2" t="s">
        <v>2409</v>
      </c>
      <c r="D1900" s="2" t="s">
        <v>2420</v>
      </c>
    </row>
    <row r="1901" spans="1:4" ht="22.5" customHeight="1" x14ac:dyDescent="0.25">
      <c r="A1901" s="1">
        <v>1901</v>
      </c>
      <c r="B1901" s="2" t="s">
        <v>391</v>
      </c>
      <c r="C1901" s="2" t="s">
        <v>2409</v>
      </c>
      <c r="D1901" s="2" t="s">
        <v>2421</v>
      </c>
    </row>
    <row r="1902" spans="1:4" ht="22.5" customHeight="1" x14ac:dyDescent="0.25">
      <c r="A1902" s="1">
        <v>1902</v>
      </c>
      <c r="B1902" s="2" t="s">
        <v>391</v>
      </c>
      <c r="C1902" s="2" t="s">
        <v>2409</v>
      </c>
      <c r="D1902" s="2" t="s">
        <v>943</v>
      </c>
    </row>
    <row r="1903" spans="1:4" ht="22.5" customHeight="1" x14ac:dyDescent="0.25">
      <c r="A1903" s="1">
        <v>1903</v>
      </c>
      <c r="B1903" s="2" t="s">
        <v>391</v>
      </c>
      <c r="C1903" s="2" t="s">
        <v>2409</v>
      </c>
      <c r="D1903" s="2" t="s">
        <v>2409</v>
      </c>
    </row>
    <row r="1904" spans="1:4" ht="22.5" customHeight="1" x14ac:dyDescent="0.25">
      <c r="A1904" s="1">
        <v>1904</v>
      </c>
      <c r="B1904" s="2" t="s">
        <v>391</v>
      </c>
      <c r="C1904" s="2" t="s">
        <v>2422</v>
      </c>
      <c r="D1904" s="2" t="s">
        <v>2423</v>
      </c>
    </row>
    <row r="1905" spans="1:4" ht="22.5" customHeight="1" x14ac:dyDescent="0.25">
      <c r="A1905" s="1">
        <v>1905</v>
      </c>
      <c r="B1905" s="2" t="s">
        <v>391</v>
      </c>
      <c r="C1905" s="2" t="s">
        <v>2422</v>
      </c>
      <c r="D1905" s="2" t="s">
        <v>2424</v>
      </c>
    </row>
    <row r="1906" spans="1:4" ht="22.5" customHeight="1" x14ac:dyDescent="0.25">
      <c r="A1906" s="1">
        <v>1906</v>
      </c>
      <c r="B1906" s="2" t="s">
        <v>391</v>
      </c>
      <c r="C1906" s="2" t="s">
        <v>2422</v>
      </c>
      <c r="D1906" s="2" t="s">
        <v>2425</v>
      </c>
    </row>
    <row r="1907" spans="1:4" ht="22.5" customHeight="1" x14ac:dyDescent="0.25">
      <c r="A1907" s="1">
        <v>1907</v>
      </c>
      <c r="B1907" s="2" t="s">
        <v>391</v>
      </c>
      <c r="C1907" s="2" t="s">
        <v>2422</v>
      </c>
      <c r="D1907" s="2" t="s">
        <v>2426</v>
      </c>
    </row>
    <row r="1908" spans="1:4" ht="22.5" customHeight="1" x14ac:dyDescent="0.25">
      <c r="A1908" s="1">
        <v>1908</v>
      </c>
      <c r="B1908" s="2" t="s">
        <v>391</v>
      </c>
      <c r="C1908" s="2" t="s">
        <v>2422</v>
      </c>
      <c r="D1908" s="2" t="s">
        <v>2427</v>
      </c>
    </row>
    <row r="1909" spans="1:4" ht="22.5" customHeight="1" x14ac:dyDescent="0.25">
      <c r="A1909" s="1">
        <v>1909</v>
      </c>
      <c r="B1909" s="2" t="s">
        <v>391</v>
      </c>
      <c r="C1909" s="2" t="s">
        <v>2422</v>
      </c>
      <c r="D1909" s="2" t="s">
        <v>2428</v>
      </c>
    </row>
    <row r="1910" spans="1:4" ht="22.5" customHeight="1" x14ac:dyDescent="0.25">
      <c r="A1910" s="1">
        <v>1910</v>
      </c>
      <c r="B1910" s="2" t="s">
        <v>391</v>
      </c>
      <c r="C1910" s="2" t="s">
        <v>2422</v>
      </c>
      <c r="D1910" s="2" t="s">
        <v>983</v>
      </c>
    </row>
    <row r="1911" spans="1:4" ht="22.5" customHeight="1" x14ac:dyDescent="0.25">
      <c r="A1911" s="1">
        <v>1911</v>
      </c>
      <c r="B1911" s="2" t="s">
        <v>391</v>
      </c>
      <c r="C1911" s="2" t="s">
        <v>2422</v>
      </c>
      <c r="D1911" s="2" t="s">
        <v>2429</v>
      </c>
    </row>
    <row r="1912" spans="1:4" ht="22.5" customHeight="1" x14ac:dyDescent="0.25">
      <c r="A1912" s="1">
        <v>1912</v>
      </c>
      <c r="B1912" s="2" t="s">
        <v>391</v>
      </c>
      <c r="C1912" s="2" t="s">
        <v>2422</v>
      </c>
      <c r="D1912" s="2" t="s">
        <v>1156</v>
      </c>
    </row>
    <row r="1913" spans="1:4" ht="22.5" customHeight="1" x14ac:dyDescent="0.25">
      <c r="A1913" s="1">
        <v>1913</v>
      </c>
      <c r="B1913" s="2" t="s">
        <v>391</v>
      </c>
      <c r="C1913" s="2" t="s">
        <v>2422</v>
      </c>
      <c r="D1913" s="2" t="s">
        <v>2430</v>
      </c>
    </row>
    <row r="1914" spans="1:4" ht="22.5" customHeight="1" x14ac:dyDescent="0.25">
      <c r="A1914" s="1">
        <v>1914</v>
      </c>
      <c r="B1914" s="2" t="s">
        <v>391</v>
      </c>
      <c r="C1914" s="2" t="s">
        <v>2422</v>
      </c>
      <c r="D1914" s="2" t="s">
        <v>2431</v>
      </c>
    </row>
    <row r="1915" spans="1:4" ht="22.5" customHeight="1" x14ac:dyDescent="0.25">
      <c r="A1915" s="1">
        <v>1915</v>
      </c>
      <c r="B1915" s="2" t="s">
        <v>391</v>
      </c>
      <c r="C1915" s="2" t="s">
        <v>2422</v>
      </c>
      <c r="D1915" s="2" t="s">
        <v>931</v>
      </c>
    </row>
    <row r="1916" spans="1:4" ht="22.5" customHeight="1" x14ac:dyDescent="0.25">
      <c r="A1916" s="1">
        <v>1916</v>
      </c>
      <c r="B1916" s="2" t="s">
        <v>391</v>
      </c>
      <c r="C1916" s="2" t="s">
        <v>2422</v>
      </c>
      <c r="D1916" s="2" t="s">
        <v>2432</v>
      </c>
    </row>
    <row r="1917" spans="1:4" ht="22.5" customHeight="1" x14ac:dyDescent="0.25">
      <c r="A1917" s="1">
        <v>1917</v>
      </c>
      <c r="B1917" s="2" t="s">
        <v>391</v>
      </c>
      <c r="C1917" s="2" t="s">
        <v>2422</v>
      </c>
      <c r="D1917" s="2" t="s">
        <v>2433</v>
      </c>
    </row>
    <row r="1918" spans="1:4" ht="22.5" customHeight="1" x14ac:dyDescent="0.25">
      <c r="A1918" s="1">
        <v>1918</v>
      </c>
      <c r="B1918" s="2" t="s">
        <v>391</v>
      </c>
      <c r="C1918" s="2" t="s">
        <v>2422</v>
      </c>
      <c r="D1918" s="2" t="s">
        <v>2434</v>
      </c>
    </row>
    <row r="1919" spans="1:4" ht="22.5" customHeight="1" x14ac:dyDescent="0.25">
      <c r="A1919" s="1">
        <v>1919</v>
      </c>
      <c r="B1919" s="2" t="s">
        <v>391</v>
      </c>
      <c r="C1919" s="2" t="s">
        <v>2422</v>
      </c>
      <c r="D1919" s="2" t="s">
        <v>2435</v>
      </c>
    </row>
    <row r="1920" spans="1:4" ht="22.5" customHeight="1" x14ac:dyDescent="0.25">
      <c r="A1920" s="1">
        <v>1920</v>
      </c>
      <c r="B1920" s="2" t="s">
        <v>391</v>
      </c>
      <c r="C1920" s="2" t="s">
        <v>2422</v>
      </c>
      <c r="D1920" s="2" t="s">
        <v>2436</v>
      </c>
    </row>
    <row r="1921" spans="1:4" ht="22.5" customHeight="1" x14ac:dyDescent="0.25">
      <c r="A1921" s="1">
        <v>1921</v>
      </c>
      <c r="B1921" s="2" t="s">
        <v>391</v>
      </c>
      <c r="C1921" s="2" t="s">
        <v>2422</v>
      </c>
      <c r="D1921" s="2" t="s">
        <v>1581</v>
      </c>
    </row>
    <row r="1922" spans="1:4" ht="22.5" customHeight="1" x14ac:dyDescent="0.25">
      <c r="A1922" s="1">
        <v>1922</v>
      </c>
      <c r="B1922" s="2" t="s">
        <v>391</v>
      </c>
      <c r="C1922" s="2" t="s">
        <v>2422</v>
      </c>
      <c r="D1922" s="2" t="s">
        <v>2437</v>
      </c>
    </row>
    <row r="1923" spans="1:4" ht="22.5" customHeight="1" x14ac:dyDescent="0.25">
      <c r="A1923" s="1">
        <v>1923</v>
      </c>
      <c r="B1923" s="2" t="s">
        <v>391</v>
      </c>
      <c r="C1923" s="2" t="s">
        <v>2422</v>
      </c>
      <c r="D1923" s="2" t="s">
        <v>2438</v>
      </c>
    </row>
    <row r="1924" spans="1:4" ht="22.5" customHeight="1" x14ac:dyDescent="0.25">
      <c r="A1924" s="1">
        <v>1924</v>
      </c>
      <c r="B1924" s="2" t="s">
        <v>391</v>
      </c>
      <c r="C1924" s="2" t="s">
        <v>2422</v>
      </c>
      <c r="D1924" s="2" t="s">
        <v>2439</v>
      </c>
    </row>
    <row r="1925" spans="1:4" ht="22.5" customHeight="1" x14ac:dyDescent="0.25">
      <c r="A1925" s="1">
        <v>1925</v>
      </c>
      <c r="B1925" s="2" t="s">
        <v>391</v>
      </c>
      <c r="C1925" s="2" t="s">
        <v>2422</v>
      </c>
      <c r="D1925" s="2" t="s">
        <v>2440</v>
      </c>
    </row>
    <row r="1926" spans="1:4" ht="22.5" customHeight="1" x14ac:dyDescent="0.25">
      <c r="A1926" s="1">
        <v>1926</v>
      </c>
      <c r="B1926" s="2" t="s">
        <v>391</v>
      </c>
      <c r="C1926" s="2" t="s">
        <v>2422</v>
      </c>
      <c r="D1926" s="2" t="s">
        <v>2441</v>
      </c>
    </row>
    <row r="1927" spans="1:4" ht="22.5" customHeight="1" x14ac:dyDescent="0.25">
      <c r="A1927" s="1">
        <v>1927</v>
      </c>
      <c r="B1927" s="2" t="s">
        <v>391</v>
      </c>
      <c r="C1927" s="2" t="s">
        <v>2422</v>
      </c>
      <c r="D1927" s="2" t="s">
        <v>2422</v>
      </c>
    </row>
    <row r="1928" spans="1:4" ht="22.5" customHeight="1" x14ac:dyDescent="0.25">
      <c r="A1928" s="1">
        <v>1928</v>
      </c>
      <c r="B1928" s="2" t="s">
        <v>391</v>
      </c>
      <c r="C1928" s="2" t="s">
        <v>2422</v>
      </c>
      <c r="D1928" s="2" t="s">
        <v>2442</v>
      </c>
    </row>
    <row r="1929" spans="1:4" ht="22.5" customHeight="1" x14ac:dyDescent="0.25">
      <c r="A1929" s="1">
        <v>1929</v>
      </c>
      <c r="B1929" s="2" t="s">
        <v>391</v>
      </c>
      <c r="C1929" s="2" t="s">
        <v>2422</v>
      </c>
      <c r="D1929" s="2" t="s">
        <v>2443</v>
      </c>
    </row>
    <row r="1930" spans="1:4" ht="22.5" customHeight="1" x14ac:dyDescent="0.25">
      <c r="A1930" s="1">
        <v>1930</v>
      </c>
      <c r="B1930" s="2" t="s">
        <v>391</v>
      </c>
      <c r="C1930" s="2" t="s">
        <v>2422</v>
      </c>
      <c r="D1930" s="2" t="s">
        <v>2444</v>
      </c>
    </row>
    <row r="1931" spans="1:4" ht="22.5" customHeight="1" x14ac:dyDescent="0.25">
      <c r="A1931" s="1">
        <v>1931</v>
      </c>
      <c r="B1931" s="2" t="s">
        <v>391</v>
      </c>
      <c r="C1931" s="2" t="s">
        <v>2422</v>
      </c>
      <c r="D1931" s="2" t="s">
        <v>2445</v>
      </c>
    </row>
    <row r="1932" spans="1:4" ht="22.5" customHeight="1" x14ac:dyDescent="0.25">
      <c r="A1932" s="1">
        <v>1932</v>
      </c>
      <c r="B1932" s="2" t="s">
        <v>391</v>
      </c>
      <c r="C1932" s="2" t="s">
        <v>2446</v>
      </c>
      <c r="D1932" s="2" t="s">
        <v>2447</v>
      </c>
    </row>
    <row r="1933" spans="1:4" ht="22.5" customHeight="1" x14ac:dyDescent="0.25">
      <c r="A1933" s="1">
        <v>1933</v>
      </c>
      <c r="B1933" s="2" t="s">
        <v>391</v>
      </c>
      <c r="C1933" s="2" t="s">
        <v>2446</v>
      </c>
      <c r="D1933" s="2" t="s">
        <v>2448</v>
      </c>
    </row>
    <row r="1934" spans="1:4" ht="22.5" customHeight="1" x14ac:dyDescent="0.25">
      <c r="A1934" s="1">
        <v>1934</v>
      </c>
      <c r="B1934" s="2" t="s">
        <v>391</v>
      </c>
      <c r="C1934" s="2" t="s">
        <v>2446</v>
      </c>
      <c r="D1934" s="2" t="s">
        <v>1907</v>
      </c>
    </row>
    <row r="1935" spans="1:4" ht="22.5" customHeight="1" x14ac:dyDescent="0.25">
      <c r="A1935" s="1">
        <v>1935</v>
      </c>
      <c r="B1935" s="2" t="s">
        <v>391</v>
      </c>
      <c r="C1935" s="2" t="s">
        <v>2446</v>
      </c>
      <c r="D1935" s="2" t="s">
        <v>2449</v>
      </c>
    </row>
    <row r="1936" spans="1:4" ht="22.5" customHeight="1" x14ac:dyDescent="0.25">
      <c r="A1936" s="1">
        <v>1936</v>
      </c>
      <c r="B1936" s="2" t="s">
        <v>391</v>
      </c>
      <c r="C1936" s="2" t="s">
        <v>2446</v>
      </c>
      <c r="D1936" s="2" t="s">
        <v>2450</v>
      </c>
    </row>
    <row r="1937" spans="1:4" ht="22.5" customHeight="1" x14ac:dyDescent="0.25">
      <c r="A1937" s="1">
        <v>1937</v>
      </c>
      <c r="B1937" s="2" t="s">
        <v>391</v>
      </c>
      <c r="C1937" s="2" t="s">
        <v>2446</v>
      </c>
      <c r="D1937" s="2" t="s">
        <v>2451</v>
      </c>
    </row>
    <row r="1938" spans="1:4" ht="22.5" customHeight="1" x14ac:dyDescent="0.25">
      <c r="A1938" s="1">
        <v>1938</v>
      </c>
      <c r="B1938" s="2" t="s">
        <v>391</v>
      </c>
      <c r="C1938" s="2" t="s">
        <v>2446</v>
      </c>
      <c r="D1938" s="2" t="s">
        <v>2452</v>
      </c>
    </row>
    <row r="1939" spans="1:4" ht="22.5" customHeight="1" x14ac:dyDescent="0.25">
      <c r="A1939" s="1">
        <v>1939</v>
      </c>
      <c r="B1939" s="2" t="s">
        <v>391</v>
      </c>
      <c r="C1939" s="2" t="s">
        <v>2453</v>
      </c>
      <c r="D1939" s="2" t="s">
        <v>2454</v>
      </c>
    </row>
    <row r="1940" spans="1:4" ht="22.5" customHeight="1" x14ac:dyDescent="0.25">
      <c r="A1940" s="1">
        <v>1940</v>
      </c>
      <c r="B1940" s="2" t="s">
        <v>391</v>
      </c>
      <c r="C1940" s="2" t="s">
        <v>2453</v>
      </c>
      <c r="D1940" s="2" t="s">
        <v>2455</v>
      </c>
    </row>
    <row r="1941" spans="1:4" ht="22.5" customHeight="1" x14ac:dyDescent="0.25">
      <c r="A1941" s="1">
        <v>1941</v>
      </c>
      <c r="B1941" s="2" t="s">
        <v>391</v>
      </c>
      <c r="C1941" s="2" t="s">
        <v>2453</v>
      </c>
      <c r="D1941" s="2" t="s">
        <v>2456</v>
      </c>
    </row>
    <row r="1942" spans="1:4" ht="22.5" customHeight="1" x14ac:dyDescent="0.25">
      <c r="A1942" s="1">
        <v>1942</v>
      </c>
      <c r="B1942" s="2" t="s">
        <v>391</v>
      </c>
      <c r="C1942" s="2" t="s">
        <v>2453</v>
      </c>
      <c r="D1942" s="2" t="s">
        <v>2457</v>
      </c>
    </row>
    <row r="1943" spans="1:4" ht="22.5" customHeight="1" x14ac:dyDescent="0.25">
      <c r="A1943" s="1">
        <v>1943</v>
      </c>
      <c r="B1943" s="2" t="s">
        <v>391</v>
      </c>
      <c r="C1943" s="2" t="s">
        <v>2453</v>
      </c>
      <c r="D1943" s="2" t="s">
        <v>2458</v>
      </c>
    </row>
    <row r="1944" spans="1:4" ht="22.5" customHeight="1" x14ac:dyDescent="0.25">
      <c r="A1944" s="1">
        <v>1944</v>
      </c>
      <c r="B1944" s="2" t="s">
        <v>391</v>
      </c>
      <c r="C1944" s="2" t="s">
        <v>2453</v>
      </c>
      <c r="D1944" s="2" t="s">
        <v>2459</v>
      </c>
    </row>
    <row r="1945" spans="1:4" ht="22.5" customHeight="1" x14ac:dyDescent="0.25">
      <c r="A1945" s="1">
        <v>1945</v>
      </c>
      <c r="B1945" s="2" t="s">
        <v>391</v>
      </c>
      <c r="C1945" s="2" t="s">
        <v>2453</v>
      </c>
      <c r="D1945" s="2" t="s">
        <v>2460</v>
      </c>
    </row>
    <row r="1946" spans="1:4" ht="22.5" customHeight="1" x14ac:dyDescent="0.25">
      <c r="A1946" s="1">
        <v>1946</v>
      </c>
      <c r="B1946" s="2" t="s">
        <v>391</v>
      </c>
      <c r="C1946" s="2" t="s">
        <v>2461</v>
      </c>
      <c r="D1946" s="2" t="s">
        <v>2462</v>
      </c>
    </row>
    <row r="1947" spans="1:4" ht="22.5" customHeight="1" x14ac:dyDescent="0.25">
      <c r="A1947" s="1">
        <v>1947</v>
      </c>
      <c r="B1947" s="2" t="s">
        <v>391</v>
      </c>
      <c r="C1947" s="2" t="s">
        <v>2461</v>
      </c>
      <c r="D1947" s="2" t="s">
        <v>2463</v>
      </c>
    </row>
    <row r="1948" spans="1:4" ht="22.5" customHeight="1" x14ac:dyDescent="0.25">
      <c r="A1948" s="1">
        <v>1948</v>
      </c>
      <c r="B1948" s="2" t="s">
        <v>391</v>
      </c>
      <c r="C1948" s="2" t="s">
        <v>2461</v>
      </c>
      <c r="D1948" s="2" t="s">
        <v>2464</v>
      </c>
    </row>
    <row r="1949" spans="1:4" ht="22.5" customHeight="1" x14ac:dyDescent="0.25">
      <c r="A1949" s="1">
        <v>1949</v>
      </c>
      <c r="B1949" s="2" t="s">
        <v>391</v>
      </c>
      <c r="C1949" s="2" t="s">
        <v>2461</v>
      </c>
      <c r="D1949" s="2" t="s">
        <v>2465</v>
      </c>
    </row>
    <row r="1950" spans="1:4" ht="22.5" customHeight="1" x14ac:dyDescent="0.25">
      <c r="A1950" s="1">
        <v>1950</v>
      </c>
      <c r="B1950" s="2" t="s">
        <v>391</v>
      </c>
      <c r="C1950" s="2" t="s">
        <v>2461</v>
      </c>
      <c r="D1950" s="2" t="s">
        <v>2466</v>
      </c>
    </row>
    <row r="1951" spans="1:4" ht="22.5" customHeight="1" x14ac:dyDescent="0.25">
      <c r="A1951" s="1">
        <v>1951</v>
      </c>
      <c r="B1951" s="2" t="s">
        <v>391</v>
      </c>
      <c r="C1951" s="2" t="s">
        <v>2461</v>
      </c>
      <c r="D1951" s="2" t="s">
        <v>2467</v>
      </c>
    </row>
    <row r="1952" spans="1:4" ht="22.5" customHeight="1" x14ac:dyDescent="0.25">
      <c r="A1952" s="1">
        <v>1952</v>
      </c>
      <c r="B1952" s="2" t="s">
        <v>391</v>
      </c>
      <c r="C1952" s="2" t="s">
        <v>2461</v>
      </c>
      <c r="D1952" s="2" t="s">
        <v>754</v>
      </c>
    </row>
    <row r="1953" spans="1:4" ht="22.5" customHeight="1" x14ac:dyDescent="0.25">
      <c r="A1953" s="1">
        <v>1953</v>
      </c>
      <c r="B1953" s="2" t="s">
        <v>391</v>
      </c>
      <c r="C1953" s="2" t="s">
        <v>2461</v>
      </c>
      <c r="D1953" s="2" t="s">
        <v>2468</v>
      </c>
    </row>
    <row r="1954" spans="1:4" ht="22.5" customHeight="1" x14ac:dyDescent="0.25">
      <c r="A1954" s="1">
        <v>1954</v>
      </c>
      <c r="B1954" s="2" t="s">
        <v>391</v>
      </c>
      <c r="C1954" s="2" t="s">
        <v>2461</v>
      </c>
      <c r="D1954" s="2" t="s">
        <v>2469</v>
      </c>
    </row>
    <row r="1955" spans="1:4" ht="22.5" customHeight="1" x14ac:dyDescent="0.25">
      <c r="A1955" s="1">
        <v>1955</v>
      </c>
      <c r="B1955" s="2" t="s">
        <v>391</v>
      </c>
      <c r="C1955" s="2" t="s">
        <v>2461</v>
      </c>
      <c r="D1955" s="2" t="s">
        <v>2470</v>
      </c>
    </row>
    <row r="1956" spans="1:4" ht="22.5" customHeight="1" x14ac:dyDescent="0.25">
      <c r="A1956" s="1">
        <v>1956</v>
      </c>
      <c r="B1956" s="2" t="s">
        <v>391</v>
      </c>
      <c r="C1956" s="2" t="s">
        <v>2461</v>
      </c>
      <c r="D1956" s="2" t="s">
        <v>2471</v>
      </c>
    </row>
    <row r="1957" spans="1:4" ht="22.5" customHeight="1" x14ac:dyDescent="0.25">
      <c r="A1957" s="1">
        <v>1957</v>
      </c>
      <c r="B1957" s="2" t="s">
        <v>391</v>
      </c>
      <c r="C1957" s="2" t="s">
        <v>2461</v>
      </c>
      <c r="D1957" s="2" t="s">
        <v>2472</v>
      </c>
    </row>
    <row r="1958" spans="1:4" ht="22.5" customHeight="1" x14ac:dyDescent="0.25">
      <c r="A1958" s="1">
        <v>1958</v>
      </c>
      <c r="B1958" s="2" t="s">
        <v>391</v>
      </c>
      <c r="C1958" s="2" t="s">
        <v>2461</v>
      </c>
      <c r="D1958" s="2" t="s">
        <v>2473</v>
      </c>
    </row>
    <row r="1959" spans="1:4" ht="22.5" customHeight="1" x14ac:dyDescent="0.25">
      <c r="A1959" s="1">
        <v>1959</v>
      </c>
      <c r="B1959" s="2" t="s">
        <v>391</v>
      </c>
      <c r="C1959" s="2" t="s">
        <v>2461</v>
      </c>
      <c r="D1959" s="2" t="s">
        <v>2474</v>
      </c>
    </row>
    <row r="1960" spans="1:4" ht="22.5" customHeight="1" x14ac:dyDescent="0.25">
      <c r="A1960" s="1">
        <v>1960</v>
      </c>
      <c r="B1960" s="2" t="s">
        <v>391</v>
      </c>
      <c r="C1960" s="2" t="s">
        <v>2475</v>
      </c>
      <c r="D1960" s="2" t="s">
        <v>2476</v>
      </c>
    </row>
    <row r="1961" spans="1:4" ht="22.5" customHeight="1" x14ac:dyDescent="0.25">
      <c r="A1961" s="1">
        <v>1961</v>
      </c>
      <c r="B1961" s="2" t="s">
        <v>391</v>
      </c>
      <c r="C1961" s="2" t="s">
        <v>2475</v>
      </c>
      <c r="D1961" s="2" t="s">
        <v>2477</v>
      </c>
    </row>
    <row r="1962" spans="1:4" ht="22.5" customHeight="1" x14ac:dyDescent="0.25">
      <c r="A1962" s="1">
        <v>1962</v>
      </c>
      <c r="B1962" s="2" t="s">
        <v>391</v>
      </c>
      <c r="C1962" s="2" t="s">
        <v>2475</v>
      </c>
      <c r="D1962" s="2" t="s">
        <v>2475</v>
      </c>
    </row>
    <row r="1963" spans="1:4" ht="22.5" customHeight="1" x14ac:dyDescent="0.25">
      <c r="A1963" s="1">
        <v>1963</v>
      </c>
      <c r="B1963" s="2" t="s">
        <v>391</v>
      </c>
      <c r="C1963" s="2" t="s">
        <v>2475</v>
      </c>
      <c r="D1963" s="2" t="s">
        <v>2478</v>
      </c>
    </row>
    <row r="1964" spans="1:4" ht="22.5" customHeight="1" x14ac:dyDescent="0.25">
      <c r="A1964" s="1">
        <v>1964</v>
      </c>
      <c r="B1964" s="2" t="s">
        <v>391</v>
      </c>
      <c r="C1964" s="2" t="s">
        <v>2479</v>
      </c>
      <c r="D1964" s="2" t="s">
        <v>2480</v>
      </c>
    </row>
    <row r="1965" spans="1:4" ht="22.5" customHeight="1" x14ac:dyDescent="0.25">
      <c r="A1965" s="1">
        <v>1965</v>
      </c>
      <c r="B1965" s="2" t="s">
        <v>391</v>
      </c>
      <c r="C1965" s="2" t="s">
        <v>2479</v>
      </c>
      <c r="D1965" s="2" t="s">
        <v>2349</v>
      </c>
    </row>
    <row r="1966" spans="1:4" ht="22.5" customHeight="1" x14ac:dyDescent="0.25">
      <c r="A1966" s="1">
        <v>1966</v>
      </c>
      <c r="B1966" s="2" t="s">
        <v>391</v>
      </c>
      <c r="C1966" s="2" t="s">
        <v>2479</v>
      </c>
      <c r="D1966" s="2" t="s">
        <v>2481</v>
      </c>
    </row>
    <row r="1967" spans="1:4" ht="22.5" customHeight="1" x14ac:dyDescent="0.25">
      <c r="A1967" s="1">
        <v>1967</v>
      </c>
      <c r="B1967" s="2" t="s">
        <v>391</v>
      </c>
      <c r="C1967" s="2" t="s">
        <v>2479</v>
      </c>
      <c r="D1967" s="2" t="s">
        <v>2482</v>
      </c>
    </row>
    <row r="1968" spans="1:4" ht="22.5" customHeight="1" x14ac:dyDescent="0.25">
      <c r="A1968" s="1">
        <v>1968</v>
      </c>
      <c r="B1968" s="2" t="s">
        <v>391</v>
      </c>
      <c r="C1968" s="2" t="s">
        <v>2479</v>
      </c>
      <c r="D1968" s="2" t="s">
        <v>2483</v>
      </c>
    </row>
    <row r="1969" spans="1:4" ht="22.5" customHeight="1" x14ac:dyDescent="0.25">
      <c r="A1969" s="1">
        <v>1969</v>
      </c>
      <c r="B1969" s="2" t="s">
        <v>391</v>
      </c>
      <c r="C1969" s="2" t="s">
        <v>2479</v>
      </c>
      <c r="D1969" s="2" t="s">
        <v>2484</v>
      </c>
    </row>
    <row r="1970" spans="1:4" ht="22.5" customHeight="1" x14ac:dyDescent="0.25">
      <c r="A1970" s="1">
        <v>1970</v>
      </c>
      <c r="B1970" s="2" t="s">
        <v>391</v>
      </c>
      <c r="C1970" s="2" t="s">
        <v>2479</v>
      </c>
      <c r="D1970" s="2" t="s">
        <v>615</v>
      </c>
    </row>
    <row r="1971" spans="1:4" ht="22.5" customHeight="1" x14ac:dyDescent="0.25">
      <c r="A1971" s="1">
        <v>1971</v>
      </c>
      <c r="B1971" s="2" t="s">
        <v>391</v>
      </c>
      <c r="C1971" s="2" t="s">
        <v>2479</v>
      </c>
      <c r="D1971" s="2" t="s">
        <v>2485</v>
      </c>
    </row>
    <row r="1972" spans="1:4" ht="22.5" customHeight="1" x14ac:dyDescent="0.25">
      <c r="A1972" s="1">
        <v>1972</v>
      </c>
      <c r="B1972" s="2" t="s">
        <v>391</v>
      </c>
      <c r="C1972" s="2" t="s">
        <v>2479</v>
      </c>
      <c r="D1972" s="2" t="s">
        <v>2486</v>
      </c>
    </row>
    <row r="1973" spans="1:4" ht="22.5" customHeight="1" x14ac:dyDescent="0.25">
      <c r="A1973" s="1">
        <v>1973</v>
      </c>
      <c r="B1973" s="2" t="s">
        <v>391</v>
      </c>
      <c r="C1973" s="2" t="s">
        <v>2479</v>
      </c>
      <c r="D1973" s="2" t="s">
        <v>2487</v>
      </c>
    </row>
    <row r="1974" spans="1:4" ht="22.5" customHeight="1" x14ac:dyDescent="0.25">
      <c r="A1974" s="1">
        <v>1974</v>
      </c>
      <c r="B1974" s="2" t="s">
        <v>391</v>
      </c>
      <c r="C1974" s="2" t="s">
        <v>2479</v>
      </c>
      <c r="D1974" s="2" t="s">
        <v>2488</v>
      </c>
    </row>
    <row r="1975" spans="1:4" ht="22.5" customHeight="1" x14ac:dyDescent="0.25">
      <c r="A1975" s="1">
        <v>1975</v>
      </c>
      <c r="B1975" s="2" t="s">
        <v>391</v>
      </c>
      <c r="C1975" s="2" t="s">
        <v>2479</v>
      </c>
      <c r="D1975" s="2" t="s">
        <v>849</v>
      </c>
    </row>
    <row r="1976" spans="1:4" ht="22.5" customHeight="1" x14ac:dyDescent="0.25">
      <c r="A1976" s="1">
        <v>1976</v>
      </c>
      <c r="B1976" s="2" t="s">
        <v>391</v>
      </c>
      <c r="C1976" s="2" t="s">
        <v>2479</v>
      </c>
      <c r="D1976" s="2" t="s">
        <v>2489</v>
      </c>
    </row>
    <row r="1977" spans="1:4" ht="22.5" customHeight="1" x14ac:dyDescent="0.25">
      <c r="A1977" s="1">
        <v>1977</v>
      </c>
      <c r="B1977" s="2" t="s">
        <v>391</v>
      </c>
      <c r="C1977" s="2" t="s">
        <v>2479</v>
      </c>
      <c r="D1977" s="2" t="s">
        <v>2490</v>
      </c>
    </row>
    <row r="1978" spans="1:4" ht="22.5" customHeight="1" x14ac:dyDescent="0.25">
      <c r="A1978" s="1">
        <v>1978</v>
      </c>
      <c r="B1978" s="2" t="s">
        <v>391</v>
      </c>
      <c r="C1978" s="2" t="s">
        <v>2479</v>
      </c>
      <c r="D1978" s="2" t="s">
        <v>2491</v>
      </c>
    </row>
    <row r="1979" spans="1:4" ht="22.5" customHeight="1" x14ac:dyDescent="0.25">
      <c r="A1979" s="1">
        <v>1979</v>
      </c>
      <c r="B1979" s="2" t="s">
        <v>391</v>
      </c>
      <c r="C1979" s="2" t="s">
        <v>2479</v>
      </c>
      <c r="D1979" s="2" t="s">
        <v>2492</v>
      </c>
    </row>
    <row r="1980" spans="1:4" ht="22.5" customHeight="1" x14ac:dyDescent="0.25">
      <c r="A1980" s="1">
        <v>1980</v>
      </c>
      <c r="B1980" s="2" t="s">
        <v>391</v>
      </c>
      <c r="C1980" s="2" t="s">
        <v>2479</v>
      </c>
      <c r="D1980" s="2" t="s">
        <v>2493</v>
      </c>
    </row>
    <row r="1981" spans="1:4" ht="22.5" customHeight="1" x14ac:dyDescent="0.25">
      <c r="A1981" s="1">
        <v>1981</v>
      </c>
      <c r="B1981" s="2" t="s">
        <v>391</v>
      </c>
      <c r="C1981" s="2" t="s">
        <v>2479</v>
      </c>
      <c r="D1981" s="2" t="s">
        <v>2494</v>
      </c>
    </row>
    <row r="1982" spans="1:4" ht="22.5" customHeight="1" x14ac:dyDescent="0.25">
      <c r="A1982" s="1">
        <v>1982</v>
      </c>
      <c r="B1982" s="2" t="s">
        <v>391</v>
      </c>
      <c r="C1982" s="2" t="s">
        <v>2479</v>
      </c>
      <c r="D1982" s="2" t="s">
        <v>2495</v>
      </c>
    </row>
    <row r="1983" spans="1:4" ht="22.5" customHeight="1" x14ac:dyDescent="0.25">
      <c r="A1983" s="1">
        <v>1983</v>
      </c>
      <c r="B1983" s="2" t="s">
        <v>391</v>
      </c>
      <c r="C1983" s="2" t="s">
        <v>2479</v>
      </c>
      <c r="D1983" s="2" t="s">
        <v>2496</v>
      </c>
    </row>
    <row r="1984" spans="1:4" ht="22.5" customHeight="1" x14ac:dyDescent="0.25">
      <c r="A1984" s="1">
        <v>1984</v>
      </c>
      <c r="B1984" s="2" t="s">
        <v>391</v>
      </c>
      <c r="C1984" s="2" t="s">
        <v>2479</v>
      </c>
      <c r="D1984" s="2" t="s">
        <v>2497</v>
      </c>
    </row>
    <row r="1985" spans="1:4" ht="22.5" customHeight="1" x14ac:dyDescent="0.25">
      <c r="A1985" s="1">
        <v>1985</v>
      </c>
      <c r="B1985" s="2" t="s">
        <v>391</v>
      </c>
      <c r="C1985" s="2" t="s">
        <v>2498</v>
      </c>
      <c r="D1985" s="2" t="s">
        <v>726</v>
      </c>
    </row>
    <row r="1986" spans="1:4" ht="22.5" customHeight="1" x14ac:dyDescent="0.25">
      <c r="A1986" s="1">
        <v>1986</v>
      </c>
      <c r="B1986" s="2" t="s">
        <v>391</v>
      </c>
      <c r="C1986" s="2" t="s">
        <v>2498</v>
      </c>
      <c r="D1986" s="2" t="s">
        <v>2499</v>
      </c>
    </row>
    <row r="1987" spans="1:4" ht="22.5" customHeight="1" x14ac:dyDescent="0.25">
      <c r="A1987" s="1">
        <v>1987</v>
      </c>
      <c r="B1987" s="2" t="s">
        <v>391</v>
      </c>
      <c r="C1987" s="2" t="s">
        <v>2498</v>
      </c>
      <c r="D1987" s="2" t="s">
        <v>2427</v>
      </c>
    </row>
    <row r="1988" spans="1:4" ht="22.5" customHeight="1" x14ac:dyDescent="0.25">
      <c r="A1988" s="1">
        <v>1988</v>
      </c>
      <c r="B1988" s="2" t="s">
        <v>391</v>
      </c>
      <c r="C1988" s="2" t="s">
        <v>2498</v>
      </c>
      <c r="D1988" s="2" t="s">
        <v>2500</v>
      </c>
    </row>
    <row r="1989" spans="1:4" ht="22.5" customHeight="1" x14ac:dyDescent="0.25">
      <c r="A1989" s="1">
        <v>1989</v>
      </c>
      <c r="B1989" s="2" t="s">
        <v>391</v>
      </c>
      <c r="C1989" s="2" t="s">
        <v>2498</v>
      </c>
      <c r="D1989" s="2" t="s">
        <v>2501</v>
      </c>
    </row>
    <row r="1990" spans="1:4" ht="22.5" customHeight="1" x14ac:dyDescent="0.25">
      <c r="A1990" s="1">
        <v>1990</v>
      </c>
      <c r="B1990" s="2" t="s">
        <v>391</v>
      </c>
      <c r="C1990" s="2" t="s">
        <v>2498</v>
      </c>
      <c r="D1990" s="2" t="s">
        <v>2502</v>
      </c>
    </row>
    <row r="1991" spans="1:4" ht="22.5" customHeight="1" x14ac:dyDescent="0.25">
      <c r="A1991" s="1">
        <v>1991</v>
      </c>
      <c r="B1991" s="2" t="s">
        <v>391</v>
      </c>
      <c r="C1991" s="2" t="s">
        <v>2498</v>
      </c>
      <c r="D1991" s="2" t="s">
        <v>2503</v>
      </c>
    </row>
    <row r="1992" spans="1:4" ht="22.5" customHeight="1" x14ac:dyDescent="0.25">
      <c r="A1992" s="1">
        <v>1992</v>
      </c>
      <c r="B1992" s="2" t="s">
        <v>391</v>
      </c>
      <c r="C1992" s="2" t="s">
        <v>2498</v>
      </c>
      <c r="D1992" s="2" t="s">
        <v>2504</v>
      </c>
    </row>
    <row r="1993" spans="1:4" ht="22.5" customHeight="1" x14ac:dyDescent="0.25">
      <c r="A1993" s="1">
        <v>1993</v>
      </c>
      <c r="B1993" s="2" t="s">
        <v>391</v>
      </c>
      <c r="C1993" s="2" t="s">
        <v>2498</v>
      </c>
      <c r="D1993" s="2" t="s">
        <v>2505</v>
      </c>
    </row>
    <row r="1994" spans="1:4" ht="22.5" customHeight="1" x14ac:dyDescent="0.25">
      <c r="A1994" s="1">
        <v>1994</v>
      </c>
      <c r="B1994" s="2" t="s">
        <v>391</v>
      </c>
      <c r="C1994" s="2" t="s">
        <v>2498</v>
      </c>
      <c r="D1994" s="2" t="s">
        <v>2506</v>
      </c>
    </row>
    <row r="1995" spans="1:4" ht="22.5" customHeight="1" x14ac:dyDescent="0.25">
      <c r="A1995" s="1">
        <v>1995</v>
      </c>
      <c r="B1995" s="2" t="s">
        <v>391</v>
      </c>
      <c r="C1995" s="2" t="s">
        <v>2498</v>
      </c>
      <c r="D1995" s="2" t="s">
        <v>2507</v>
      </c>
    </row>
    <row r="1996" spans="1:4" ht="22.5" customHeight="1" x14ac:dyDescent="0.25">
      <c r="A1996" s="1">
        <v>1996</v>
      </c>
      <c r="B1996" s="2" t="s">
        <v>391</v>
      </c>
      <c r="C1996" s="2" t="s">
        <v>2498</v>
      </c>
      <c r="D1996" s="2" t="s">
        <v>2508</v>
      </c>
    </row>
    <row r="1997" spans="1:4" ht="22.5" customHeight="1" x14ac:dyDescent="0.25">
      <c r="A1997" s="1">
        <v>1997</v>
      </c>
      <c r="B1997" s="2" t="s">
        <v>391</v>
      </c>
      <c r="C1997" s="2" t="s">
        <v>2498</v>
      </c>
      <c r="D1997" s="2" t="s">
        <v>2509</v>
      </c>
    </row>
    <row r="1998" spans="1:4" ht="22.5" customHeight="1" x14ac:dyDescent="0.25">
      <c r="A1998" s="1">
        <v>1998</v>
      </c>
      <c r="B1998" s="2" t="s">
        <v>391</v>
      </c>
      <c r="C1998" s="2" t="s">
        <v>2498</v>
      </c>
      <c r="D1998" s="2" t="s">
        <v>2510</v>
      </c>
    </row>
    <row r="1999" spans="1:4" ht="22.5" customHeight="1" x14ac:dyDescent="0.25">
      <c r="A1999" s="1">
        <v>1999</v>
      </c>
      <c r="B1999" s="2" t="s">
        <v>391</v>
      </c>
      <c r="C1999" s="2" t="s">
        <v>2498</v>
      </c>
      <c r="D1999" s="2" t="s">
        <v>2511</v>
      </c>
    </row>
    <row r="2000" spans="1:4" ht="22.5" customHeight="1" x14ac:dyDescent="0.25">
      <c r="A2000" s="1">
        <v>2000</v>
      </c>
      <c r="B2000" s="2" t="s">
        <v>391</v>
      </c>
      <c r="C2000" s="2" t="s">
        <v>2512</v>
      </c>
      <c r="D2000" s="2" t="s">
        <v>929</v>
      </c>
    </row>
    <row r="2001" spans="1:4" ht="22.5" customHeight="1" x14ac:dyDescent="0.25">
      <c r="A2001" s="1">
        <v>2001</v>
      </c>
      <c r="B2001" s="2" t="s">
        <v>391</v>
      </c>
      <c r="C2001" s="2" t="s">
        <v>2512</v>
      </c>
      <c r="D2001" s="2" t="s">
        <v>2513</v>
      </c>
    </row>
    <row r="2002" spans="1:4" ht="22.5" customHeight="1" x14ac:dyDescent="0.25">
      <c r="A2002" s="1">
        <v>2002</v>
      </c>
      <c r="B2002" s="2" t="s">
        <v>391</v>
      </c>
      <c r="C2002" s="2" t="s">
        <v>2512</v>
      </c>
      <c r="D2002" s="2" t="s">
        <v>2514</v>
      </c>
    </row>
    <row r="2003" spans="1:4" ht="22.5" customHeight="1" x14ac:dyDescent="0.25">
      <c r="A2003" s="1">
        <v>2003</v>
      </c>
      <c r="B2003" s="2" t="s">
        <v>391</v>
      </c>
      <c r="C2003" s="2" t="s">
        <v>2512</v>
      </c>
      <c r="D2003" s="2" t="s">
        <v>2515</v>
      </c>
    </row>
    <row r="2004" spans="1:4" ht="22.5" customHeight="1" x14ac:dyDescent="0.25">
      <c r="A2004" s="1">
        <v>2004</v>
      </c>
      <c r="B2004" s="2" t="s">
        <v>391</v>
      </c>
      <c r="C2004" s="2" t="s">
        <v>2512</v>
      </c>
      <c r="D2004" s="2" t="s">
        <v>2516</v>
      </c>
    </row>
    <row r="2005" spans="1:4" ht="22.5" customHeight="1" x14ac:dyDescent="0.25">
      <c r="A2005" s="1">
        <v>2005</v>
      </c>
      <c r="B2005" s="2" t="s">
        <v>396</v>
      </c>
      <c r="C2005" s="2" t="s">
        <v>2517</v>
      </c>
      <c r="D2005" s="2" t="s">
        <v>1200</v>
      </c>
    </row>
    <row r="2006" spans="1:4" ht="22.5" customHeight="1" x14ac:dyDescent="0.25">
      <c r="A2006" s="1">
        <v>2006</v>
      </c>
      <c r="B2006" s="2" t="s">
        <v>396</v>
      </c>
      <c r="C2006" s="2" t="s">
        <v>2517</v>
      </c>
      <c r="D2006" s="2" t="s">
        <v>2518</v>
      </c>
    </row>
    <row r="2007" spans="1:4" ht="22.5" customHeight="1" x14ac:dyDescent="0.25">
      <c r="A2007" s="1">
        <v>2007</v>
      </c>
      <c r="B2007" s="2" t="s">
        <v>396</v>
      </c>
      <c r="C2007" s="2" t="s">
        <v>2517</v>
      </c>
      <c r="D2007" s="2" t="s">
        <v>2519</v>
      </c>
    </row>
    <row r="2008" spans="1:4" ht="22.5" customHeight="1" x14ac:dyDescent="0.25">
      <c r="A2008" s="1">
        <v>2008</v>
      </c>
      <c r="B2008" s="2" t="s">
        <v>396</v>
      </c>
      <c r="C2008" s="2" t="s">
        <v>2517</v>
      </c>
      <c r="D2008" s="2" t="s">
        <v>2520</v>
      </c>
    </row>
    <row r="2009" spans="1:4" ht="22.5" customHeight="1" x14ac:dyDescent="0.25">
      <c r="A2009" s="1">
        <v>2009</v>
      </c>
      <c r="B2009" s="2" t="s">
        <v>396</v>
      </c>
      <c r="C2009" s="2" t="s">
        <v>2517</v>
      </c>
      <c r="D2009" s="2" t="s">
        <v>1581</v>
      </c>
    </row>
    <row r="2010" spans="1:4" ht="22.5" customHeight="1" x14ac:dyDescent="0.25">
      <c r="A2010" s="1">
        <v>2010</v>
      </c>
      <c r="B2010" s="2" t="s">
        <v>396</v>
      </c>
      <c r="C2010" s="2" t="s">
        <v>2517</v>
      </c>
      <c r="D2010" s="2" t="s">
        <v>2521</v>
      </c>
    </row>
    <row r="2011" spans="1:4" ht="22.5" customHeight="1" x14ac:dyDescent="0.25">
      <c r="A2011" s="1">
        <v>2011</v>
      </c>
      <c r="B2011" s="2" t="s">
        <v>396</v>
      </c>
      <c r="C2011" s="2" t="s">
        <v>2517</v>
      </c>
      <c r="D2011" s="2" t="s">
        <v>2522</v>
      </c>
    </row>
    <row r="2012" spans="1:4" ht="22.5" customHeight="1" x14ac:dyDescent="0.25">
      <c r="A2012" s="1">
        <v>2012</v>
      </c>
      <c r="B2012" s="2" t="s">
        <v>396</v>
      </c>
      <c r="C2012" s="2" t="s">
        <v>2517</v>
      </c>
      <c r="D2012" s="2" t="s">
        <v>733</v>
      </c>
    </row>
    <row r="2013" spans="1:4" ht="22.5" customHeight="1" x14ac:dyDescent="0.25">
      <c r="A2013" s="1">
        <v>2013</v>
      </c>
      <c r="B2013" s="2" t="s">
        <v>396</v>
      </c>
      <c r="C2013" s="2" t="s">
        <v>2517</v>
      </c>
      <c r="D2013" s="2" t="s">
        <v>2523</v>
      </c>
    </row>
    <row r="2014" spans="1:4" ht="22.5" customHeight="1" x14ac:dyDescent="0.25">
      <c r="A2014" s="1">
        <v>2014</v>
      </c>
      <c r="B2014" s="2" t="s">
        <v>396</v>
      </c>
      <c r="C2014" s="2" t="s">
        <v>2517</v>
      </c>
      <c r="D2014" s="2" t="s">
        <v>2524</v>
      </c>
    </row>
    <row r="2015" spans="1:4" ht="22.5" customHeight="1" x14ac:dyDescent="0.25">
      <c r="A2015" s="1">
        <v>2015</v>
      </c>
      <c r="B2015" s="2" t="s">
        <v>396</v>
      </c>
      <c r="C2015" s="2" t="s">
        <v>2517</v>
      </c>
      <c r="D2015" s="2" t="s">
        <v>2525</v>
      </c>
    </row>
    <row r="2016" spans="1:4" ht="22.5" customHeight="1" x14ac:dyDescent="0.25">
      <c r="A2016" s="1">
        <v>2016</v>
      </c>
      <c r="B2016" s="2" t="s">
        <v>396</v>
      </c>
      <c r="C2016" s="2" t="s">
        <v>2517</v>
      </c>
      <c r="D2016" s="2" t="s">
        <v>2526</v>
      </c>
    </row>
    <row r="2017" spans="1:4" ht="22.5" customHeight="1" x14ac:dyDescent="0.25">
      <c r="A2017" s="1">
        <v>2017</v>
      </c>
      <c r="B2017" s="2" t="s">
        <v>396</v>
      </c>
      <c r="C2017" s="2" t="s">
        <v>2517</v>
      </c>
      <c r="D2017" s="2" t="s">
        <v>2527</v>
      </c>
    </row>
    <row r="2018" spans="1:4" ht="22.5" customHeight="1" x14ac:dyDescent="0.25">
      <c r="A2018" s="1">
        <v>2018</v>
      </c>
      <c r="B2018" s="2" t="s">
        <v>396</v>
      </c>
      <c r="C2018" s="2" t="s">
        <v>2528</v>
      </c>
      <c r="D2018" s="2" t="s">
        <v>2529</v>
      </c>
    </row>
    <row r="2019" spans="1:4" ht="22.5" customHeight="1" x14ac:dyDescent="0.25">
      <c r="A2019" s="1">
        <v>2019</v>
      </c>
      <c r="B2019" s="2" t="s">
        <v>396</v>
      </c>
      <c r="C2019" s="2" t="s">
        <v>2528</v>
      </c>
      <c r="D2019" s="2" t="s">
        <v>2530</v>
      </c>
    </row>
    <row r="2020" spans="1:4" ht="22.5" customHeight="1" x14ac:dyDescent="0.25">
      <c r="A2020" s="1">
        <v>2020</v>
      </c>
      <c r="B2020" s="2" t="s">
        <v>396</v>
      </c>
      <c r="C2020" s="2" t="s">
        <v>2528</v>
      </c>
      <c r="D2020" s="2" t="s">
        <v>2531</v>
      </c>
    </row>
    <row r="2021" spans="1:4" ht="22.5" customHeight="1" x14ac:dyDescent="0.25">
      <c r="A2021" s="1">
        <v>2021</v>
      </c>
      <c r="B2021" s="2" t="s">
        <v>396</v>
      </c>
      <c r="C2021" s="2" t="s">
        <v>2528</v>
      </c>
      <c r="D2021" s="2" t="s">
        <v>2532</v>
      </c>
    </row>
    <row r="2022" spans="1:4" ht="22.5" customHeight="1" x14ac:dyDescent="0.25">
      <c r="A2022" s="1">
        <v>2022</v>
      </c>
      <c r="B2022" s="2" t="s">
        <v>396</v>
      </c>
      <c r="C2022" s="2" t="s">
        <v>2528</v>
      </c>
      <c r="D2022" s="2" t="s">
        <v>2533</v>
      </c>
    </row>
    <row r="2023" spans="1:4" ht="22.5" customHeight="1" x14ac:dyDescent="0.25">
      <c r="A2023" s="1">
        <v>2023</v>
      </c>
      <c r="B2023" s="2" t="s">
        <v>396</v>
      </c>
      <c r="C2023" s="2" t="s">
        <v>2528</v>
      </c>
      <c r="D2023" s="2" t="s">
        <v>2534</v>
      </c>
    </row>
    <row r="2024" spans="1:4" ht="22.5" customHeight="1" x14ac:dyDescent="0.25">
      <c r="A2024" s="1">
        <v>2024</v>
      </c>
      <c r="B2024" s="2" t="s">
        <v>396</v>
      </c>
      <c r="C2024" s="2" t="s">
        <v>2528</v>
      </c>
      <c r="D2024" s="2" t="s">
        <v>2535</v>
      </c>
    </row>
    <row r="2025" spans="1:4" ht="22.5" customHeight="1" x14ac:dyDescent="0.25">
      <c r="A2025" s="1">
        <v>2025</v>
      </c>
      <c r="B2025" s="2" t="s">
        <v>396</v>
      </c>
      <c r="C2025" s="2" t="s">
        <v>2536</v>
      </c>
      <c r="D2025" s="2" t="s">
        <v>2536</v>
      </c>
    </row>
    <row r="2026" spans="1:4" ht="22.5" customHeight="1" x14ac:dyDescent="0.25">
      <c r="A2026" s="1">
        <v>2026</v>
      </c>
      <c r="B2026" s="2" t="s">
        <v>396</v>
      </c>
      <c r="C2026" s="2" t="s">
        <v>2536</v>
      </c>
      <c r="D2026" s="2" t="s">
        <v>2537</v>
      </c>
    </row>
    <row r="2027" spans="1:4" ht="22.5" customHeight="1" x14ac:dyDescent="0.25">
      <c r="A2027" s="1">
        <v>2027</v>
      </c>
      <c r="B2027" s="2" t="s">
        <v>396</v>
      </c>
      <c r="C2027" s="2" t="s">
        <v>2536</v>
      </c>
      <c r="D2027" s="2" t="s">
        <v>2538</v>
      </c>
    </row>
    <row r="2028" spans="1:4" ht="22.5" customHeight="1" x14ac:dyDescent="0.25">
      <c r="A2028" s="1">
        <v>2028</v>
      </c>
      <c r="B2028" s="2" t="s">
        <v>396</v>
      </c>
      <c r="C2028" s="2" t="s">
        <v>2536</v>
      </c>
      <c r="D2028" s="2" t="s">
        <v>2539</v>
      </c>
    </row>
    <row r="2029" spans="1:4" ht="22.5" customHeight="1" x14ac:dyDescent="0.25">
      <c r="A2029" s="1">
        <v>2029</v>
      </c>
      <c r="B2029" s="2" t="s">
        <v>396</v>
      </c>
      <c r="C2029" s="2" t="s">
        <v>2540</v>
      </c>
      <c r="D2029" s="2" t="s">
        <v>2540</v>
      </c>
    </row>
    <row r="2030" spans="1:4" ht="22.5" customHeight="1" x14ac:dyDescent="0.25">
      <c r="A2030" s="1">
        <v>2030</v>
      </c>
      <c r="B2030" s="2" t="s">
        <v>396</v>
      </c>
      <c r="C2030" s="2" t="s">
        <v>2541</v>
      </c>
      <c r="D2030" s="2" t="s">
        <v>2541</v>
      </c>
    </row>
    <row r="2031" spans="1:4" ht="22.5" customHeight="1" x14ac:dyDescent="0.25">
      <c r="A2031" s="1">
        <v>2031</v>
      </c>
      <c r="B2031" s="2" t="s">
        <v>396</v>
      </c>
      <c r="C2031" s="2" t="s">
        <v>2541</v>
      </c>
      <c r="D2031" s="2" t="s">
        <v>2542</v>
      </c>
    </row>
    <row r="2032" spans="1:4" ht="22.5" customHeight="1" x14ac:dyDescent="0.25">
      <c r="A2032" s="1">
        <v>2032</v>
      </c>
      <c r="B2032" s="2" t="s">
        <v>396</v>
      </c>
      <c r="C2032" s="2" t="s">
        <v>2541</v>
      </c>
      <c r="D2032" s="2" t="s">
        <v>2543</v>
      </c>
    </row>
    <row r="2033" spans="1:4" ht="22.5" customHeight="1" x14ac:dyDescent="0.25">
      <c r="A2033" s="1">
        <v>2033</v>
      </c>
      <c r="B2033" s="2" t="s">
        <v>396</v>
      </c>
      <c r="C2033" s="2" t="s">
        <v>2541</v>
      </c>
      <c r="D2033" s="2" t="s">
        <v>2544</v>
      </c>
    </row>
    <row r="2034" spans="1:4" ht="22.5" customHeight="1" x14ac:dyDescent="0.25">
      <c r="A2034" s="1">
        <v>2034</v>
      </c>
      <c r="B2034" s="2" t="s">
        <v>396</v>
      </c>
      <c r="C2034" s="2" t="s">
        <v>2545</v>
      </c>
      <c r="D2034" s="2" t="s">
        <v>2546</v>
      </c>
    </row>
    <row r="2035" spans="1:4" ht="22.5" customHeight="1" x14ac:dyDescent="0.25">
      <c r="A2035" s="1">
        <v>2035</v>
      </c>
      <c r="B2035" s="2" t="s">
        <v>396</v>
      </c>
      <c r="C2035" s="2" t="s">
        <v>2545</v>
      </c>
      <c r="D2035" s="2" t="s">
        <v>2547</v>
      </c>
    </row>
    <row r="2036" spans="1:4" ht="22.5" customHeight="1" x14ac:dyDescent="0.25">
      <c r="A2036" s="1">
        <v>2036</v>
      </c>
      <c r="B2036" s="2" t="s">
        <v>396</v>
      </c>
      <c r="C2036" s="2" t="s">
        <v>2545</v>
      </c>
      <c r="D2036" s="2" t="s">
        <v>2548</v>
      </c>
    </row>
    <row r="2037" spans="1:4" ht="22.5" customHeight="1" x14ac:dyDescent="0.25">
      <c r="A2037" s="1">
        <v>2037</v>
      </c>
      <c r="B2037" s="2" t="s">
        <v>396</v>
      </c>
      <c r="C2037" s="2" t="s">
        <v>2545</v>
      </c>
      <c r="D2037" s="2" t="s">
        <v>2549</v>
      </c>
    </row>
    <row r="2038" spans="1:4" ht="22.5" customHeight="1" x14ac:dyDescent="0.25">
      <c r="A2038" s="1">
        <v>2038</v>
      </c>
      <c r="B2038" s="2" t="s">
        <v>396</v>
      </c>
      <c r="C2038" s="2" t="s">
        <v>2545</v>
      </c>
      <c r="D2038" s="2" t="s">
        <v>2550</v>
      </c>
    </row>
    <row r="2039" spans="1:4" ht="22.5" customHeight="1" x14ac:dyDescent="0.25">
      <c r="A2039" s="1">
        <v>2039</v>
      </c>
      <c r="B2039" s="2" t="s">
        <v>396</v>
      </c>
      <c r="C2039" s="2" t="s">
        <v>2545</v>
      </c>
      <c r="D2039" s="2" t="s">
        <v>2551</v>
      </c>
    </row>
    <row r="2040" spans="1:4" ht="22.5" customHeight="1" x14ac:dyDescent="0.25">
      <c r="A2040" s="1">
        <v>2040</v>
      </c>
      <c r="B2040" s="2" t="s">
        <v>396</v>
      </c>
      <c r="C2040" s="2" t="s">
        <v>2552</v>
      </c>
      <c r="D2040" s="2" t="s">
        <v>2553</v>
      </c>
    </row>
    <row r="2041" spans="1:4" ht="22.5" customHeight="1" x14ac:dyDescent="0.25">
      <c r="A2041" s="1">
        <v>2041</v>
      </c>
      <c r="B2041" s="2" t="s">
        <v>396</v>
      </c>
      <c r="C2041" s="2" t="s">
        <v>2552</v>
      </c>
      <c r="D2041" s="2" t="s">
        <v>2554</v>
      </c>
    </row>
    <row r="2042" spans="1:4" ht="22.5" customHeight="1" x14ac:dyDescent="0.25">
      <c r="A2042" s="1">
        <v>2042</v>
      </c>
      <c r="B2042" s="2" t="s">
        <v>396</v>
      </c>
      <c r="C2042" s="2" t="s">
        <v>2552</v>
      </c>
      <c r="D2042" s="2" t="s">
        <v>2555</v>
      </c>
    </row>
    <row r="2043" spans="1:4" ht="22.5" customHeight="1" x14ac:dyDescent="0.25">
      <c r="A2043" s="1">
        <v>2043</v>
      </c>
      <c r="B2043" s="2" t="s">
        <v>396</v>
      </c>
      <c r="C2043" s="2" t="s">
        <v>2552</v>
      </c>
      <c r="D2043" s="2" t="s">
        <v>2556</v>
      </c>
    </row>
    <row r="2044" spans="1:4" ht="22.5" customHeight="1" x14ac:dyDescent="0.25">
      <c r="A2044" s="1">
        <v>2044</v>
      </c>
      <c r="B2044" s="2" t="s">
        <v>396</v>
      </c>
      <c r="C2044" s="2" t="s">
        <v>2552</v>
      </c>
      <c r="D2044" s="2" t="s">
        <v>2557</v>
      </c>
    </row>
    <row r="2045" spans="1:4" ht="22.5" customHeight="1" x14ac:dyDescent="0.25">
      <c r="A2045" s="1">
        <v>2045</v>
      </c>
      <c r="B2045" s="2" t="s">
        <v>396</v>
      </c>
      <c r="C2045" s="2" t="s">
        <v>2558</v>
      </c>
      <c r="D2045" s="2" t="s">
        <v>2558</v>
      </c>
    </row>
    <row r="2046" spans="1:4" ht="22.5" customHeight="1" x14ac:dyDescent="0.25">
      <c r="A2046" s="1">
        <v>2046</v>
      </c>
      <c r="B2046" s="2" t="s">
        <v>396</v>
      </c>
      <c r="C2046" s="2" t="s">
        <v>2558</v>
      </c>
      <c r="D2046" s="2" t="s">
        <v>2559</v>
      </c>
    </row>
    <row r="2047" spans="1:4" ht="22.5" customHeight="1" x14ac:dyDescent="0.25">
      <c r="A2047" s="1">
        <v>2047</v>
      </c>
      <c r="B2047" s="2" t="s">
        <v>396</v>
      </c>
      <c r="C2047" s="2" t="s">
        <v>2558</v>
      </c>
      <c r="D2047" s="2" t="s">
        <v>2560</v>
      </c>
    </row>
    <row r="2048" spans="1:4" ht="22.5" customHeight="1" x14ac:dyDescent="0.25">
      <c r="A2048" s="1">
        <v>2048</v>
      </c>
      <c r="B2048" s="2" t="s">
        <v>396</v>
      </c>
      <c r="C2048" s="2" t="s">
        <v>2561</v>
      </c>
      <c r="D2048" s="2" t="s">
        <v>2562</v>
      </c>
    </row>
    <row r="2049" spans="1:4" ht="22.5" customHeight="1" x14ac:dyDescent="0.25">
      <c r="A2049" s="1">
        <v>2049</v>
      </c>
      <c r="B2049" s="2" t="s">
        <v>396</v>
      </c>
      <c r="C2049" s="2" t="s">
        <v>2561</v>
      </c>
      <c r="D2049" s="2" t="s">
        <v>2563</v>
      </c>
    </row>
    <row r="2050" spans="1:4" ht="22.5" customHeight="1" x14ac:dyDescent="0.25">
      <c r="A2050" s="1">
        <v>2050</v>
      </c>
      <c r="B2050" s="2" t="s">
        <v>396</v>
      </c>
      <c r="C2050" s="2" t="s">
        <v>2561</v>
      </c>
      <c r="D2050" s="2" t="s">
        <v>472</v>
      </c>
    </row>
    <row r="2051" spans="1:4" ht="22.5" customHeight="1" x14ac:dyDescent="0.25">
      <c r="A2051" s="1">
        <v>2051</v>
      </c>
      <c r="B2051" s="2" t="s">
        <v>396</v>
      </c>
      <c r="C2051" s="2" t="s">
        <v>2561</v>
      </c>
      <c r="D2051" s="2" t="s">
        <v>2564</v>
      </c>
    </row>
    <row r="2052" spans="1:4" ht="22.5" customHeight="1" x14ac:dyDescent="0.25">
      <c r="A2052" s="1">
        <v>2052</v>
      </c>
      <c r="B2052" s="2" t="s">
        <v>396</v>
      </c>
      <c r="C2052" s="2" t="s">
        <v>2561</v>
      </c>
      <c r="D2052" s="2" t="s">
        <v>2565</v>
      </c>
    </row>
    <row r="2053" spans="1:4" ht="22.5" customHeight="1" x14ac:dyDescent="0.25">
      <c r="A2053" s="1">
        <v>2053</v>
      </c>
      <c r="B2053" s="2" t="s">
        <v>396</v>
      </c>
      <c r="C2053" s="2" t="s">
        <v>2561</v>
      </c>
      <c r="D2053" s="2" t="s">
        <v>2566</v>
      </c>
    </row>
    <row r="2054" spans="1:4" ht="22.5" customHeight="1" x14ac:dyDescent="0.25">
      <c r="A2054" s="1">
        <v>2054</v>
      </c>
      <c r="B2054" s="2" t="s">
        <v>396</v>
      </c>
      <c r="C2054" s="2" t="s">
        <v>2567</v>
      </c>
      <c r="D2054" s="2" t="s">
        <v>2228</v>
      </c>
    </row>
    <row r="2055" spans="1:4" ht="22.5" customHeight="1" x14ac:dyDescent="0.25">
      <c r="A2055" s="1">
        <v>2055</v>
      </c>
      <c r="B2055" s="2" t="s">
        <v>396</v>
      </c>
      <c r="C2055" s="2" t="s">
        <v>2567</v>
      </c>
      <c r="D2055" s="2" t="s">
        <v>2568</v>
      </c>
    </row>
    <row r="2056" spans="1:4" ht="22.5" customHeight="1" x14ac:dyDescent="0.25">
      <c r="A2056" s="1">
        <v>2056</v>
      </c>
      <c r="B2056" s="2" t="s">
        <v>396</v>
      </c>
      <c r="C2056" s="2" t="s">
        <v>2569</v>
      </c>
      <c r="D2056" s="2" t="s">
        <v>1875</v>
      </c>
    </row>
    <row r="2057" spans="1:4" ht="22.5" customHeight="1" x14ac:dyDescent="0.25">
      <c r="A2057" s="1">
        <v>2057</v>
      </c>
      <c r="B2057" s="2" t="s">
        <v>396</v>
      </c>
      <c r="C2057" s="2" t="s">
        <v>2569</v>
      </c>
      <c r="D2057" s="2" t="s">
        <v>2570</v>
      </c>
    </row>
    <row r="2058" spans="1:4" ht="22.5" customHeight="1" x14ac:dyDescent="0.25">
      <c r="A2058" s="1">
        <v>2058</v>
      </c>
      <c r="B2058" s="2" t="s">
        <v>396</v>
      </c>
      <c r="C2058" s="2" t="s">
        <v>2569</v>
      </c>
      <c r="D2058" s="2" t="s">
        <v>2571</v>
      </c>
    </row>
    <row r="2059" spans="1:4" ht="22.5" customHeight="1" x14ac:dyDescent="0.25">
      <c r="A2059" s="1">
        <v>2059</v>
      </c>
      <c r="B2059" s="2" t="s">
        <v>396</v>
      </c>
      <c r="C2059" s="2" t="s">
        <v>2569</v>
      </c>
      <c r="D2059" s="2" t="s">
        <v>2572</v>
      </c>
    </row>
    <row r="2060" spans="1:4" ht="22.5" customHeight="1" x14ac:dyDescent="0.25">
      <c r="A2060" s="1">
        <v>2060</v>
      </c>
      <c r="B2060" s="2" t="s">
        <v>396</v>
      </c>
      <c r="C2060" s="2" t="s">
        <v>2569</v>
      </c>
      <c r="D2060" s="2" t="s">
        <v>2573</v>
      </c>
    </row>
    <row r="2061" spans="1:4" ht="22.5" customHeight="1" x14ac:dyDescent="0.25">
      <c r="A2061" s="1">
        <v>2061</v>
      </c>
      <c r="B2061" s="2" t="s">
        <v>396</v>
      </c>
      <c r="C2061" s="2" t="s">
        <v>2569</v>
      </c>
      <c r="D2061" s="2" t="s">
        <v>2574</v>
      </c>
    </row>
    <row r="2062" spans="1:4" ht="22.5" customHeight="1" x14ac:dyDescent="0.25">
      <c r="A2062" s="1">
        <v>2062</v>
      </c>
      <c r="B2062" s="2" t="s">
        <v>396</v>
      </c>
      <c r="C2062" s="2" t="s">
        <v>2569</v>
      </c>
      <c r="D2062" s="2" t="s">
        <v>2575</v>
      </c>
    </row>
    <row r="2063" spans="1:4" ht="22.5" customHeight="1" x14ac:dyDescent="0.25">
      <c r="A2063" s="1">
        <v>2063</v>
      </c>
      <c r="B2063" s="2" t="s">
        <v>396</v>
      </c>
      <c r="C2063" s="2" t="s">
        <v>2576</v>
      </c>
      <c r="D2063" s="2" t="s">
        <v>2577</v>
      </c>
    </row>
    <row r="2064" spans="1:4" ht="22.5" customHeight="1" x14ac:dyDescent="0.25">
      <c r="A2064" s="1">
        <v>2064</v>
      </c>
      <c r="B2064" s="2" t="s">
        <v>396</v>
      </c>
      <c r="C2064" s="2" t="s">
        <v>2576</v>
      </c>
      <c r="D2064" s="2" t="s">
        <v>2576</v>
      </c>
    </row>
    <row r="2065" spans="1:4" ht="22.5" customHeight="1" x14ac:dyDescent="0.25">
      <c r="A2065" s="1">
        <v>2065</v>
      </c>
      <c r="B2065" s="2" t="s">
        <v>396</v>
      </c>
      <c r="C2065" s="2" t="s">
        <v>2576</v>
      </c>
      <c r="D2065" s="2" t="s">
        <v>2578</v>
      </c>
    </row>
    <row r="2066" spans="1:4" ht="22.5" customHeight="1" x14ac:dyDescent="0.25">
      <c r="A2066" s="1">
        <v>2066</v>
      </c>
      <c r="B2066" s="2" t="s">
        <v>396</v>
      </c>
      <c r="C2066" s="2" t="s">
        <v>2579</v>
      </c>
      <c r="D2066" s="2" t="s">
        <v>2580</v>
      </c>
    </row>
    <row r="2067" spans="1:4" ht="22.5" customHeight="1" x14ac:dyDescent="0.25">
      <c r="A2067" s="1">
        <v>2067</v>
      </c>
      <c r="B2067" s="2" t="s">
        <v>396</v>
      </c>
      <c r="C2067" s="2" t="s">
        <v>2579</v>
      </c>
      <c r="D2067" s="2" t="s">
        <v>2581</v>
      </c>
    </row>
    <row r="2068" spans="1:4" ht="22.5" customHeight="1" x14ac:dyDescent="0.25">
      <c r="A2068" s="1">
        <v>2068</v>
      </c>
      <c r="B2068" s="2" t="s">
        <v>396</v>
      </c>
      <c r="C2068" s="2" t="s">
        <v>2579</v>
      </c>
      <c r="D2068" s="2" t="s">
        <v>2582</v>
      </c>
    </row>
    <row r="2069" spans="1:4" ht="22.5" customHeight="1" x14ac:dyDescent="0.25">
      <c r="A2069" s="1">
        <v>2069</v>
      </c>
      <c r="B2069" s="2" t="s">
        <v>396</v>
      </c>
      <c r="C2069" s="2" t="s">
        <v>2579</v>
      </c>
      <c r="D2069" s="2" t="s">
        <v>2583</v>
      </c>
    </row>
    <row r="2070" spans="1:4" ht="22.5" customHeight="1" x14ac:dyDescent="0.25">
      <c r="A2070" s="1">
        <v>2070</v>
      </c>
      <c r="B2070" s="2" t="s">
        <v>396</v>
      </c>
      <c r="C2070" s="2" t="s">
        <v>2579</v>
      </c>
      <c r="D2070" s="2" t="s">
        <v>2584</v>
      </c>
    </row>
    <row r="2071" spans="1:4" ht="22.5" customHeight="1" x14ac:dyDescent="0.25">
      <c r="A2071" s="1">
        <v>2071</v>
      </c>
      <c r="B2071" s="2" t="s">
        <v>396</v>
      </c>
      <c r="C2071" s="2" t="s">
        <v>2579</v>
      </c>
      <c r="D2071" s="2" t="s">
        <v>2585</v>
      </c>
    </row>
    <row r="2072" spans="1:4" ht="22.5" customHeight="1" x14ac:dyDescent="0.25">
      <c r="A2072" s="1">
        <v>2072</v>
      </c>
      <c r="B2072" s="2" t="s">
        <v>396</v>
      </c>
      <c r="C2072" s="2" t="s">
        <v>2586</v>
      </c>
      <c r="D2072" s="2" t="s">
        <v>2587</v>
      </c>
    </row>
    <row r="2073" spans="1:4" ht="22.5" customHeight="1" x14ac:dyDescent="0.25">
      <c r="A2073" s="1">
        <v>2073</v>
      </c>
      <c r="B2073" s="2" t="s">
        <v>396</v>
      </c>
      <c r="C2073" s="2" t="s">
        <v>2586</v>
      </c>
      <c r="D2073" s="2" t="s">
        <v>2588</v>
      </c>
    </row>
    <row r="2074" spans="1:4" ht="22.5" customHeight="1" x14ac:dyDescent="0.25">
      <c r="A2074" s="1">
        <v>2074</v>
      </c>
      <c r="B2074" s="2" t="s">
        <v>396</v>
      </c>
      <c r="C2074" s="2" t="s">
        <v>2586</v>
      </c>
      <c r="D2074" s="2" t="s">
        <v>2589</v>
      </c>
    </row>
    <row r="2075" spans="1:4" ht="22.5" customHeight="1" x14ac:dyDescent="0.25">
      <c r="A2075" s="1">
        <v>2075</v>
      </c>
      <c r="B2075" s="2" t="s">
        <v>396</v>
      </c>
      <c r="C2075" s="2" t="s">
        <v>2586</v>
      </c>
      <c r="D2075" s="2" t="s">
        <v>2590</v>
      </c>
    </row>
    <row r="2076" spans="1:4" ht="22.5" customHeight="1" x14ac:dyDescent="0.25">
      <c r="A2076" s="1">
        <v>2076</v>
      </c>
      <c r="B2076" s="2" t="s">
        <v>396</v>
      </c>
      <c r="C2076" s="2" t="s">
        <v>2586</v>
      </c>
      <c r="D2076" s="2" t="s">
        <v>2591</v>
      </c>
    </row>
    <row r="2077" spans="1:4" ht="22.5" customHeight="1" x14ac:dyDescent="0.25">
      <c r="A2077" s="1">
        <v>2077</v>
      </c>
      <c r="B2077" s="2" t="s">
        <v>396</v>
      </c>
      <c r="C2077" s="2" t="s">
        <v>2586</v>
      </c>
      <c r="D2077" s="2" t="s">
        <v>2592</v>
      </c>
    </row>
    <row r="2078" spans="1:4" ht="22.5" customHeight="1" x14ac:dyDescent="0.25">
      <c r="A2078" s="1">
        <v>2078</v>
      </c>
      <c r="B2078" s="2" t="s">
        <v>396</v>
      </c>
      <c r="C2078" s="2" t="s">
        <v>2586</v>
      </c>
      <c r="D2078" s="2" t="s">
        <v>2593</v>
      </c>
    </row>
    <row r="2079" spans="1:4" ht="22.5" customHeight="1" x14ac:dyDescent="0.25">
      <c r="A2079" s="1">
        <v>2079</v>
      </c>
      <c r="B2079" s="2" t="s">
        <v>396</v>
      </c>
      <c r="C2079" s="2" t="s">
        <v>2586</v>
      </c>
      <c r="D2079" s="2" t="s">
        <v>2594</v>
      </c>
    </row>
    <row r="2080" spans="1:4" ht="22.5" customHeight="1" x14ac:dyDescent="0.25">
      <c r="A2080" s="1">
        <v>2080</v>
      </c>
      <c r="B2080" s="2" t="s">
        <v>396</v>
      </c>
      <c r="C2080" s="2" t="s">
        <v>2586</v>
      </c>
      <c r="D2080" s="2" t="s">
        <v>2595</v>
      </c>
    </row>
    <row r="2081" spans="1:4" ht="22.5" customHeight="1" x14ac:dyDescent="0.25">
      <c r="A2081" s="1">
        <v>2081</v>
      </c>
      <c r="B2081" s="2" t="s">
        <v>396</v>
      </c>
      <c r="C2081" s="2" t="s">
        <v>2586</v>
      </c>
      <c r="D2081" s="2" t="s">
        <v>2596</v>
      </c>
    </row>
    <row r="2082" spans="1:4" ht="22.5" customHeight="1" x14ac:dyDescent="0.25">
      <c r="A2082" s="1">
        <v>2082</v>
      </c>
      <c r="B2082" s="2" t="s">
        <v>396</v>
      </c>
      <c r="C2082" s="2" t="s">
        <v>2597</v>
      </c>
      <c r="D2082" s="2" t="s">
        <v>2598</v>
      </c>
    </row>
    <row r="2083" spans="1:4" ht="22.5" customHeight="1" x14ac:dyDescent="0.25">
      <c r="A2083" s="1">
        <v>2083</v>
      </c>
      <c r="B2083" s="2" t="s">
        <v>396</v>
      </c>
      <c r="C2083" s="2" t="s">
        <v>2597</v>
      </c>
      <c r="D2083" s="2" t="s">
        <v>2599</v>
      </c>
    </row>
    <row r="2084" spans="1:4" ht="22.5" customHeight="1" x14ac:dyDescent="0.25">
      <c r="A2084" s="1">
        <v>2084</v>
      </c>
      <c r="B2084" s="2" t="s">
        <v>396</v>
      </c>
      <c r="C2084" s="2" t="s">
        <v>2597</v>
      </c>
      <c r="D2084" s="2" t="s">
        <v>2600</v>
      </c>
    </row>
    <row r="2085" spans="1:4" ht="22.5" customHeight="1" x14ac:dyDescent="0.25">
      <c r="A2085" s="1">
        <v>2085</v>
      </c>
      <c r="B2085" s="2" t="s">
        <v>396</v>
      </c>
      <c r="C2085" s="2" t="s">
        <v>2597</v>
      </c>
      <c r="D2085" s="2" t="s">
        <v>2601</v>
      </c>
    </row>
    <row r="2086" spans="1:4" ht="22.5" customHeight="1" x14ac:dyDescent="0.25">
      <c r="A2086" s="1">
        <v>2086</v>
      </c>
      <c r="B2086" s="2" t="s">
        <v>396</v>
      </c>
      <c r="C2086" s="2" t="s">
        <v>2602</v>
      </c>
      <c r="D2086" s="2" t="s">
        <v>2603</v>
      </c>
    </row>
    <row r="2087" spans="1:4" ht="22.5" customHeight="1" x14ac:dyDescent="0.25">
      <c r="A2087" s="1">
        <v>2087</v>
      </c>
      <c r="B2087" s="2" t="s">
        <v>396</v>
      </c>
      <c r="C2087" s="2" t="s">
        <v>2602</v>
      </c>
      <c r="D2087" s="2" t="s">
        <v>2604</v>
      </c>
    </row>
    <row r="2088" spans="1:4" ht="22.5" customHeight="1" x14ac:dyDescent="0.25">
      <c r="A2088" s="1">
        <v>2088</v>
      </c>
      <c r="B2088" s="2" t="s">
        <v>396</v>
      </c>
      <c r="C2088" s="2" t="s">
        <v>2602</v>
      </c>
      <c r="D2088" s="2" t="s">
        <v>2605</v>
      </c>
    </row>
    <row r="2089" spans="1:4" ht="22.5" customHeight="1" x14ac:dyDescent="0.25">
      <c r="A2089" s="1">
        <v>2089</v>
      </c>
      <c r="B2089" s="2" t="s">
        <v>396</v>
      </c>
      <c r="C2089" s="2" t="s">
        <v>2602</v>
      </c>
      <c r="D2089" s="2" t="s">
        <v>2606</v>
      </c>
    </row>
    <row r="2090" spans="1:4" ht="22.5" customHeight="1" x14ac:dyDescent="0.25">
      <c r="A2090" s="1">
        <v>2090</v>
      </c>
      <c r="B2090" s="2" t="s">
        <v>396</v>
      </c>
      <c r="C2090" s="2" t="s">
        <v>2602</v>
      </c>
      <c r="D2090" s="2" t="s">
        <v>1972</v>
      </c>
    </row>
    <row r="2091" spans="1:4" ht="22.5" customHeight="1" x14ac:dyDescent="0.25">
      <c r="A2091" s="1">
        <v>2091</v>
      </c>
      <c r="B2091" s="2" t="s">
        <v>396</v>
      </c>
      <c r="C2091" s="2" t="s">
        <v>2602</v>
      </c>
      <c r="D2091" s="2" t="s">
        <v>2607</v>
      </c>
    </row>
    <row r="2092" spans="1:4" ht="22.5" customHeight="1" x14ac:dyDescent="0.25">
      <c r="A2092" s="1">
        <v>2092</v>
      </c>
      <c r="B2092" s="2" t="s">
        <v>396</v>
      </c>
      <c r="C2092" s="2" t="s">
        <v>2602</v>
      </c>
      <c r="D2092" s="2" t="s">
        <v>2608</v>
      </c>
    </row>
    <row r="2093" spans="1:4" ht="22.5" customHeight="1" x14ac:dyDescent="0.25">
      <c r="A2093" s="1">
        <v>2093</v>
      </c>
      <c r="B2093" s="2" t="s">
        <v>396</v>
      </c>
      <c r="C2093" s="2" t="s">
        <v>2602</v>
      </c>
      <c r="D2093" s="2" t="s">
        <v>2609</v>
      </c>
    </row>
    <row r="2094" spans="1:4" ht="22.5" customHeight="1" x14ac:dyDescent="0.25">
      <c r="A2094" s="1">
        <v>2094</v>
      </c>
      <c r="B2094" s="2" t="s">
        <v>396</v>
      </c>
      <c r="C2094" s="2" t="s">
        <v>2602</v>
      </c>
      <c r="D2094" s="2" t="s">
        <v>2610</v>
      </c>
    </row>
    <row r="2095" spans="1:4" ht="22.5" customHeight="1" x14ac:dyDescent="0.25">
      <c r="A2095" s="1">
        <v>2095</v>
      </c>
      <c r="B2095" s="2" t="s">
        <v>396</v>
      </c>
      <c r="C2095" s="2" t="s">
        <v>2602</v>
      </c>
      <c r="D2095" s="2" t="s">
        <v>2611</v>
      </c>
    </row>
    <row r="2096" spans="1:4" ht="22.5" customHeight="1" x14ac:dyDescent="0.25">
      <c r="A2096" s="1">
        <v>2096</v>
      </c>
      <c r="B2096" s="2" t="s">
        <v>396</v>
      </c>
      <c r="C2096" s="2" t="s">
        <v>2602</v>
      </c>
      <c r="D2096" s="2" t="s">
        <v>2612</v>
      </c>
    </row>
    <row r="2097" spans="1:4" ht="22.5" customHeight="1" x14ac:dyDescent="0.25">
      <c r="A2097" s="1">
        <v>2097</v>
      </c>
      <c r="B2097" s="2" t="s">
        <v>396</v>
      </c>
      <c r="C2097" s="2" t="s">
        <v>2602</v>
      </c>
      <c r="D2097" s="2" t="s">
        <v>2613</v>
      </c>
    </row>
    <row r="2098" spans="1:4" ht="22.5" customHeight="1" x14ac:dyDescent="0.25">
      <c r="A2098" s="1">
        <v>2098</v>
      </c>
      <c r="B2098" s="2" t="s">
        <v>396</v>
      </c>
      <c r="C2098" s="2" t="s">
        <v>2602</v>
      </c>
      <c r="D2098" s="2" t="s">
        <v>2614</v>
      </c>
    </row>
    <row r="2099" spans="1:4" ht="22.5" customHeight="1" x14ac:dyDescent="0.25">
      <c r="A2099" s="1">
        <v>2099</v>
      </c>
      <c r="B2099" s="2" t="s">
        <v>396</v>
      </c>
      <c r="C2099" s="2" t="s">
        <v>2602</v>
      </c>
      <c r="D2099" s="2" t="s">
        <v>2615</v>
      </c>
    </row>
    <row r="2100" spans="1:4" ht="22.5" customHeight="1" x14ac:dyDescent="0.25">
      <c r="A2100" s="1">
        <v>2100</v>
      </c>
      <c r="B2100" s="2" t="s">
        <v>396</v>
      </c>
      <c r="C2100" s="2" t="s">
        <v>2602</v>
      </c>
      <c r="D2100" s="2" t="s">
        <v>2616</v>
      </c>
    </row>
    <row r="2101" spans="1:4" ht="22.5" customHeight="1" x14ac:dyDescent="0.25">
      <c r="A2101" s="1">
        <v>2101</v>
      </c>
      <c r="B2101" s="2" t="s">
        <v>396</v>
      </c>
      <c r="C2101" s="2" t="s">
        <v>2602</v>
      </c>
      <c r="D2101" s="2" t="s">
        <v>2617</v>
      </c>
    </row>
    <row r="2102" spans="1:4" ht="22.5" customHeight="1" x14ac:dyDescent="0.25">
      <c r="A2102" s="1">
        <v>2102</v>
      </c>
      <c r="B2102" s="2" t="s">
        <v>396</v>
      </c>
      <c r="C2102" s="2" t="s">
        <v>2602</v>
      </c>
      <c r="D2102" s="2" t="s">
        <v>2618</v>
      </c>
    </row>
    <row r="2103" spans="1:4" ht="22.5" customHeight="1" x14ac:dyDescent="0.25">
      <c r="A2103" s="1">
        <v>2103</v>
      </c>
      <c r="B2103" s="2" t="s">
        <v>396</v>
      </c>
      <c r="C2103" s="2" t="s">
        <v>2602</v>
      </c>
      <c r="D2103" s="2" t="s">
        <v>2619</v>
      </c>
    </row>
    <row r="2104" spans="1:4" ht="22.5" customHeight="1" x14ac:dyDescent="0.25">
      <c r="A2104" s="1">
        <v>2104</v>
      </c>
      <c r="B2104" s="2" t="s">
        <v>396</v>
      </c>
      <c r="C2104" s="2" t="s">
        <v>2620</v>
      </c>
      <c r="D2104" s="2" t="s">
        <v>2621</v>
      </c>
    </row>
    <row r="2105" spans="1:4" ht="22.5" customHeight="1" x14ac:dyDescent="0.25">
      <c r="A2105" s="1">
        <v>2105</v>
      </c>
      <c r="B2105" s="2" t="s">
        <v>396</v>
      </c>
      <c r="C2105" s="2" t="s">
        <v>2620</v>
      </c>
      <c r="D2105" s="2" t="s">
        <v>2622</v>
      </c>
    </row>
    <row r="2106" spans="1:4" ht="22.5" customHeight="1" x14ac:dyDescent="0.25">
      <c r="A2106" s="1">
        <v>2106</v>
      </c>
      <c r="B2106" s="2" t="s">
        <v>396</v>
      </c>
      <c r="C2106" s="2" t="s">
        <v>2620</v>
      </c>
      <c r="D2106" s="2" t="s">
        <v>2620</v>
      </c>
    </row>
    <row r="2107" spans="1:4" ht="22.5" customHeight="1" x14ac:dyDescent="0.25">
      <c r="A2107" s="1">
        <v>2107</v>
      </c>
      <c r="B2107" s="2" t="s">
        <v>396</v>
      </c>
      <c r="C2107" s="2" t="s">
        <v>2620</v>
      </c>
      <c r="D2107" s="2" t="s">
        <v>2623</v>
      </c>
    </row>
    <row r="2108" spans="1:4" ht="22.5" customHeight="1" x14ac:dyDescent="0.25">
      <c r="A2108" s="1">
        <v>2108</v>
      </c>
      <c r="B2108" s="2" t="s">
        <v>396</v>
      </c>
      <c r="C2108" s="2" t="s">
        <v>2624</v>
      </c>
      <c r="D2108" s="2" t="s">
        <v>2591</v>
      </c>
    </row>
    <row r="2109" spans="1:4" ht="22.5" customHeight="1" x14ac:dyDescent="0.25">
      <c r="A2109" s="1">
        <v>2109</v>
      </c>
      <c r="B2109" s="2" t="s">
        <v>396</v>
      </c>
      <c r="C2109" s="2" t="s">
        <v>2624</v>
      </c>
      <c r="D2109" s="2" t="s">
        <v>2625</v>
      </c>
    </row>
    <row r="2110" spans="1:4" ht="22.5" customHeight="1" x14ac:dyDescent="0.25">
      <c r="A2110" s="1">
        <v>2110</v>
      </c>
      <c r="B2110" s="2" t="s">
        <v>396</v>
      </c>
      <c r="C2110" s="2" t="s">
        <v>2624</v>
      </c>
      <c r="D2110" s="2" t="s">
        <v>2626</v>
      </c>
    </row>
    <row r="2111" spans="1:4" ht="22.5" customHeight="1" x14ac:dyDescent="0.25">
      <c r="A2111" s="1">
        <v>2111</v>
      </c>
      <c r="B2111" s="2" t="s">
        <v>396</v>
      </c>
      <c r="C2111" s="2" t="s">
        <v>2624</v>
      </c>
      <c r="D2111" s="2" t="s">
        <v>2627</v>
      </c>
    </row>
    <row r="2112" spans="1:4" ht="22.5" customHeight="1" x14ac:dyDescent="0.25">
      <c r="A2112" s="1">
        <v>2112</v>
      </c>
      <c r="B2112" s="2" t="s">
        <v>396</v>
      </c>
      <c r="C2112" s="2" t="s">
        <v>2624</v>
      </c>
      <c r="D2112" s="2" t="s">
        <v>2628</v>
      </c>
    </row>
    <row r="2113" spans="1:4" ht="22.5" customHeight="1" x14ac:dyDescent="0.25">
      <c r="A2113" s="1">
        <v>2113</v>
      </c>
      <c r="B2113" s="2" t="s">
        <v>396</v>
      </c>
      <c r="C2113" s="2" t="s">
        <v>2624</v>
      </c>
      <c r="D2113" s="2" t="s">
        <v>2629</v>
      </c>
    </row>
    <row r="2114" spans="1:4" ht="22.5" customHeight="1" x14ac:dyDescent="0.25">
      <c r="A2114" s="1">
        <v>2114</v>
      </c>
      <c r="B2114" s="2" t="s">
        <v>396</v>
      </c>
      <c r="C2114" s="2" t="s">
        <v>2624</v>
      </c>
      <c r="D2114" s="2" t="s">
        <v>2630</v>
      </c>
    </row>
    <row r="2115" spans="1:4" ht="22.5" customHeight="1" x14ac:dyDescent="0.25">
      <c r="A2115" s="1">
        <v>2115</v>
      </c>
      <c r="B2115" s="2" t="s">
        <v>396</v>
      </c>
      <c r="C2115" s="2" t="s">
        <v>2624</v>
      </c>
      <c r="D2115" s="2" t="s">
        <v>2631</v>
      </c>
    </row>
    <row r="2116" spans="1:4" ht="22.5" customHeight="1" x14ac:dyDescent="0.25">
      <c r="A2116" s="1">
        <v>2116</v>
      </c>
      <c r="B2116" s="2" t="s">
        <v>396</v>
      </c>
      <c r="C2116" s="2" t="s">
        <v>2624</v>
      </c>
      <c r="D2116" s="2" t="s">
        <v>2632</v>
      </c>
    </row>
    <row r="2117" spans="1:4" ht="22.5" customHeight="1" x14ac:dyDescent="0.25">
      <c r="A2117" s="1">
        <v>2117</v>
      </c>
      <c r="B2117" s="2" t="s">
        <v>396</v>
      </c>
      <c r="C2117" s="2" t="s">
        <v>2624</v>
      </c>
      <c r="D2117" s="2" t="s">
        <v>2633</v>
      </c>
    </row>
    <row r="2118" spans="1:4" ht="22.5" customHeight="1" x14ac:dyDescent="0.25">
      <c r="A2118" s="1">
        <v>2118</v>
      </c>
      <c r="B2118" s="2" t="s">
        <v>396</v>
      </c>
      <c r="C2118" s="2" t="s">
        <v>2624</v>
      </c>
      <c r="D2118" s="2" t="s">
        <v>2634</v>
      </c>
    </row>
    <row r="2119" spans="1:4" ht="22.5" customHeight="1" x14ac:dyDescent="0.25">
      <c r="A2119" s="1">
        <v>2119</v>
      </c>
      <c r="B2119" s="2" t="s">
        <v>396</v>
      </c>
      <c r="C2119" s="2" t="s">
        <v>2635</v>
      </c>
      <c r="D2119" s="2" t="s">
        <v>2636</v>
      </c>
    </row>
    <row r="2120" spans="1:4" ht="22.5" customHeight="1" x14ac:dyDescent="0.25">
      <c r="A2120" s="1">
        <v>2120</v>
      </c>
      <c r="B2120" s="2" t="s">
        <v>396</v>
      </c>
      <c r="C2120" s="2" t="s">
        <v>2635</v>
      </c>
      <c r="D2120" s="2" t="s">
        <v>2213</v>
      </c>
    </row>
    <row r="2121" spans="1:4" ht="22.5" customHeight="1" x14ac:dyDescent="0.25">
      <c r="A2121" s="1">
        <v>2121</v>
      </c>
      <c r="B2121" s="2" t="s">
        <v>396</v>
      </c>
      <c r="C2121" s="2" t="s">
        <v>2635</v>
      </c>
      <c r="D2121" s="2" t="s">
        <v>699</v>
      </c>
    </row>
    <row r="2122" spans="1:4" ht="22.5" customHeight="1" x14ac:dyDescent="0.25">
      <c r="A2122" s="1">
        <v>2122</v>
      </c>
      <c r="B2122" s="2" t="s">
        <v>396</v>
      </c>
      <c r="C2122" s="2" t="s">
        <v>2635</v>
      </c>
      <c r="D2122" s="2" t="s">
        <v>2637</v>
      </c>
    </row>
    <row r="2123" spans="1:4" ht="22.5" customHeight="1" x14ac:dyDescent="0.25">
      <c r="A2123" s="1">
        <v>2123</v>
      </c>
      <c r="B2123" s="2" t="s">
        <v>396</v>
      </c>
      <c r="C2123" s="2" t="s">
        <v>2635</v>
      </c>
      <c r="D2123" s="2" t="s">
        <v>2638</v>
      </c>
    </row>
    <row r="2124" spans="1:4" ht="22.5" customHeight="1" x14ac:dyDescent="0.25">
      <c r="A2124" s="1">
        <v>2124</v>
      </c>
      <c r="B2124" s="2" t="s">
        <v>396</v>
      </c>
      <c r="C2124" s="2" t="s">
        <v>2635</v>
      </c>
      <c r="D2124" s="2" t="s">
        <v>2639</v>
      </c>
    </row>
    <row r="2125" spans="1:4" ht="22.5" customHeight="1" x14ac:dyDescent="0.25">
      <c r="A2125" s="1">
        <v>2125</v>
      </c>
      <c r="B2125" s="2" t="s">
        <v>396</v>
      </c>
      <c r="C2125" s="2" t="s">
        <v>2635</v>
      </c>
      <c r="D2125" s="2" t="s">
        <v>2640</v>
      </c>
    </row>
    <row r="2126" spans="1:4" ht="22.5" customHeight="1" x14ac:dyDescent="0.25">
      <c r="A2126" s="1">
        <v>2126</v>
      </c>
      <c r="B2126" s="2" t="s">
        <v>396</v>
      </c>
      <c r="C2126" s="2" t="s">
        <v>2635</v>
      </c>
      <c r="D2126" s="2" t="s">
        <v>2641</v>
      </c>
    </row>
    <row r="2127" spans="1:4" ht="22.5" customHeight="1" x14ac:dyDescent="0.25">
      <c r="A2127" s="1">
        <v>2127</v>
      </c>
      <c r="B2127" s="2" t="s">
        <v>396</v>
      </c>
      <c r="C2127" s="2" t="s">
        <v>2635</v>
      </c>
      <c r="D2127" s="2" t="s">
        <v>2642</v>
      </c>
    </row>
    <row r="2128" spans="1:4" ht="22.5" customHeight="1" x14ac:dyDescent="0.25">
      <c r="A2128" s="1">
        <v>2128</v>
      </c>
      <c r="B2128" s="2" t="s">
        <v>396</v>
      </c>
      <c r="C2128" s="2" t="s">
        <v>2635</v>
      </c>
      <c r="D2128" s="2" t="s">
        <v>2643</v>
      </c>
    </row>
    <row r="2129" spans="1:4" ht="22.5" customHeight="1" x14ac:dyDescent="0.25">
      <c r="A2129" s="1">
        <v>2129</v>
      </c>
      <c r="B2129" s="2" t="s">
        <v>396</v>
      </c>
      <c r="C2129" s="2" t="s">
        <v>2644</v>
      </c>
      <c r="D2129" s="2" t="s">
        <v>2645</v>
      </c>
    </row>
    <row r="2130" spans="1:4" ht="22.5" customHeight="1" x14ac:dyDescent="0.25">
      <c r="A2130" s="1">
        <v>2130</v>
      </c>
      <c r="B2130" s="2" t="s">
        <v>396</v>
      </c>
      <c r="C2130" s="2" t="s">
        <v>2644</v>
      </c>
      <c r="D2130" s="2" t="s">
        <v>2646</v>
      </c>
    </row>
    <row r="2131" spans="1:4" ht="22.5" customHeight="1" x14ac:dyDescent="0.25">
      <c r="A2131" s="1">
        <v>2131</v>
      </c>
      <c r="B2131" s="2" t="s">
        <v>396</v>
      </c>
      <c r="C2131" s="2" t="s">
        <v>2644</v>
      </c>
      <c r="D2131" s="2" t="s">
        <v>2647</v>
      </c>
    </row>
    <row r="2132" spans="1:4" ht="22.5" customHeight="1" x14ac:dyDescent="0.25">
      <c r="A2132" s="1">
        <v>2132</v>
      </c>
      <c r="B2132" s="2" t="s">
        <v>396</v>
      </c>
      <c r="C2132" s="2" t="s">
        <v>2644</v>
      </c>
      <c r="D2132" s="2" t="s">
        <v>2648</v>
      </c>
    </row>
    <row r="2133" spans="1:4" ht="22.5" customHeight="1" x14ac:dyDescent="0.25">
      <c r="A2133" s="1">
        <v>2133</v>
      </c>
      <c r="B2133" s="2" t="s">
        <v>396</v>
      </c>
      <c r="C2133" s="2" t="s">
        <v>2649</v>
      </c>
      <c r="D2133" s="2" t="s">
        <v>2650</v>
      </c>
    </row>
    <row r="2134" spans="1:4" ht="22.5" customHeight="1" x14ac:dyDescent="0.25">
      <c r="A2134" s="1">
        <v>2134</v>
      </c>
      <c r="B2134" s="2" t="s">
        <v>396</v>
      </c>
      <c r="C2134" s="2" t="s">
        <v>2649</v>
      </c>
      <c r="D2134" s="2" t="s">
        <v>2651</v>
      </c>
    </row>
    <row r="2135" spans="1:4" ht="22.5" customHeight="1" x14ac:dyDescent="0.25">
      <c r="A2135" s="1">
        <v>2135</v>
      </c>
      <c r="B2135" s="2" t="s">
        <v>396</v>
      </c>
      <c r="C2135" s="2" t="s">
        <v>2649</v>
      </c>
      <c r="D2135" s="2" t="s">
        <v>2652</v>
      </c>
    </row>
    <row r="2136" spans="1:4" ht="22.5" customHeight="1" x14ac:dyDescent="0.25">
      <c r="A2136" s="1">
        <v>2136</v>
      </c>
      <c r="B2136" s="2" t="s">
        <v>396</v>
      </c>
      <c r="C2136" s="2" t="s">
        <v>2649</v>
      </c>
      <c r="D2136" s="2" t="s">
        <v>2653</v>
      </c>
    </row>
    <row r="2137" spans="1:4" ht="22.5" customHeight="1" x14ac:dyDescent="0.25">
      <c r="A2137" s="1">
        <v>2137</v>
      </c>
      <c r="B2137" s="2" t="s">
        <v>396</v>
      </c>
      <c r="C2137" s="2" t="s">
        <v>2649</v>
      </c>
      <c r="D2137" s="2" t="s">
        <v>2654</v>
      </c>
    </row>
    <row r="2138" spans="1:4" ht="22.5" customHeight="1" x14ac:dyDescent="0.25">
      <c r="A2138" s="1">
        <v>2138</v>
      </c>
      <c r="B2138" s="2" t="s">
        <v>396</v>
      </c>
      <c r="C2138" s="2" t="s">
        <v>2649</v>
      </c>
      <c r="D2138" s="2" t="s">
        <v>2655</v>
      </c>
    </row>
    <row r="2139" spans="1:4" ht="22.5" customHeight="1" x14ac:dyDescent="0.25">
      <c r="A2139" s="1">
        <v>2139</v>
      </c>
      <c r="B2139" s="2" t="s">
        <v>396</v>
      </c>
      <c r="C2139" s="2" t="s">
        <v>2649</v>
      </c>
      <c r="D2139" s="2" t="s">
        <v>2656</v>
      </c>
    </row>
    <row r="2140" spans="1:4" ht="22.5" customHeight="1" x14ac:dyDescent="0.25">
      <c r="A2140" s="1">
        <v>2140</v>
      </c>
      <c r="B2140" s="2" t="s">
        <v>396</v>
      </c>
      <c r="C2140" s="2" t="s">
        <v>2649</v>
      </c>
      <c r="D2140" s="2" t="s">
        <v>2657</v>
      </c>
    </row>
    <row r="2141" spans="1:4" ht="22.5" customHeight="1" x14ac:dyDescent="0.25">
      <c r="A2141" s="1">
        <v>2141</v>
      </c>
      <c r="B2141" s="2" t="s">
        <v>396</v>
      </c>
      <c r="C2141" s="2" t="s">
        <v>2649</v>
      </c>
      <c r="D2141" s="2" t="s">
        <v>2658</v>
      </c>
    </row>
    <row r="2142" spans="1:4" ht="22.5" customHeight="1" x14ac:dyDescent="0.25">
      <c r="A2142" s="1">
        <v>2142</v>
      </c>
      <c r="B2142" s="2" t="s">
        <v>396</v>
      </c>
      <c r="C2142" s="2" t="s">
        <v>2649</v>
      </c>
      <c r="D2142" s="2" t="s">
        <v>2659</v>
      </c>
    </row>
    <row r="2143" spans="1:4" ht="22.5" customHeight="1" x14ac:dyDescent="0.25">
      <c r="A2143" s="1">
        <v>2143</v>
      </c>
      <c r="B2143" s="2" t="s">
        <v>396</v>
      </c>
      <c r="C2143" s="2" t="s">
        <v>2649</v>
      </c>
      <c r="D2143" s="2" t="s">
        <v>2660</v>
      </c>
    </row>
    <row r="2144" spans="1:4" ht="22.5" customHeight="1" x14ac:dyDescent="0.25">
      <c r="A2144" s="1">
        <v>2144</v>
      </c>
      <c r="B2144" s="2" t="s">
        <v>396</v>
      </c>
      <c r="C2144" s="2" t="s">
        <v>2649</v>
      </c>
      <c r="D2144" s="2" t="s">
        <v>2661</v>
      </c>
    </row>
    <row r="2145" spans="1:4" ht="22.5" customHeight="1" x14ac:dyDescent="0.25">
      <c r="A2145" s="1">
        <v>2145</v>
      </c>
      <c r="B2145" s="2" t="s">
        <v>396</v>
      </c>
      <c r="C2145" s="2" t="s">
        <v>2649</v>
      </c>
      <c r="D2145" s="2" t="s">
        <v>2662</v>
      </c>
    </row>
    <row r="2146" spans="1:4" ht="22.5" customHeight="1" x14ac:dyDescent="0.25">
      <c r="A2146" s="1">
        <v>2146</v>
      </c>
      <c r="B2146" s="2" t="s">
        <v>400</v>
      </c>
      <c r="C2146" s="2" t="s">
        <v>2663</v>
      </c>
      <c r="D2146" s="2" t="s">
        <v>2664</v>
      </c>
    </row>
    <row r="2147" spans="1:4" ht="22.5" customHeight="1" x14ac:dyDescent="0.25">
      <c r="A2147" s="1">
        <v>2147</v>
      </c>
      <c r="B2147" s="2" t="s">
        <v>400</v>
      </c>
      <c r="C2147" s="2" t="s">
        <v>2663</v>
      </c>
      <c r="D2147" s="2" t="s">
        <v>2665</v>
      </c>
    </row>
    <row r="2148" spans="1:4" ht="22.5" customHeight="1" x14ac:dyDescent="0.25">
      <c r="A2148" s="1">
        <v>2148</v>
      </c>
      <c r="B2148" s="2" t="s">
        <v>400</v>
      </c>
      <c r="C2148" s="2" t="s">
        <v>2663</v>
      </c>
      <c r="D2148" s="2" t="s">
        <v>2666</v>
      </c>
    </row>
    <row r="2149" spans="1:4" ht="22.5" customHeight="1" x14ac:dyDescent="0.25">
      <c r="A2149" s="1">
        <v>2149</v>
      </c>
      <c r="B2149" s="2" t="s">
        <v>400</v>
      </c>
      <c r="C2149" s="2" t="s">
        <v>2663</v>
      </c>
      <c r="D2149" s="2" t="s">
        <v>2667</v>
      </c>
    </row>
    <row r="2150" spans="1:4" ht="22.5" customHeight="1" x14ac:dyDescent="0.25">
      <c r="A2150" s="1">
        <v>2150</v>
      </c>
      <c r="B2150" s="2" t="s">
        <v>400</v>
      </c>
      <c r="C2150" s="2" t="s">
        <v>2668</v>
      </c>
      <c r="D2150" s="2" t="s">
        <v>2668</v>
      </c>
    </row>
    <row r="2151" spans="1:4" ht="22.5" customHeight="1" x14ac:dyDescent="0.25">
      <c r="A2151" s="1">
        <v>2151</v>
      </c>
      <c r="B2151" s="2" t="s">
        <v>400</v>
      </c>
      <c r="C2151" s="2" t="s">
        <v>2668</v>
      </c>
      <c r="D2151" s="2" t="s">
        <v>2669</v>
      </c>
    </row>
    <row r="2152" spans="1:4" ht="22.5" customHeight="1" x14ac:dyDescent="0.25">
      <c r="A2152" s="1">
        <v>2152</v>
      </c>
      <c r="B2152" s="2" t="s">
        <v>400</v>
      </c>
      <c r="C2152" s="2" t="s">
        <v>2668</v>
      </c>
      <c r="D2152" s="2" t="s">
        <v>2670</v>
      </c>
    </row>
    <row r="2153" spans="1:4" ht="22.5" customHeight="1" x14ac:dyDescent="0.25">
      <c r="A2153" s="1">
        <v>2153</v>
      </c>
      <c r="B2153" s="2" t="s">
        <v>400</v>
      </c>
      <c r="C2153" s="2" t="s">
        <v>2671</v>
      </c>
      <c r="D2153" s="2" t="s">
        <v>2672</v>
      </c>
    </row>
    <row r="2154" spans="1:4" ht="22.5" customHeight="1" x14ac:dyDescent="0.25">
      <c r="A2154" s="1">
        <v>2154</v>
      </c>
      <c r="B2154" s="2" t="s">
        <v>400</v>
      </c>
      <c r="C2154" s="2" t="s">
        <v>2671</v>
      </c>
      <c r="D2154" s="2" t="s">
        <v>2673</v>
      </c>
    </row>
    <row r="2155" spans="1:4" ht="22.5" customHeight="1" x14ac:dyDescent="0.25">
      <c r="A2155" s="1">
        <v>2155</v>
      </c>
      <c r="B2155" s="2" t="s">
        <v>400</v>
      </c>
      <c r="C2155" s="2" t="s">
        <v>2671</v>
      </c>
      <c r="D2155" s="2" t="s">
        <v>2674</v>
      </c>
    </row>
    <row r="2156" spans="1:4" ht="22.5" customHeight="1" x14ac:dyDescent="0.25">
      <c r="A2156" s="1">
        <v>2156</v>
      </c>
      <c r="B2156" s="2" t="s">
        <v>400</v>
      </c>
      <c r="C2156" s="2" t="s">
        <v>2671</v>
      </c>
      <c r="D2156" s="2" t="s">
        <v>2675</v>
      </c>
    </row>
    <row r="2157" spans="1:4" ht="22.5" customHeight="1" x14ac:dyDescent="0.25">
      <c r="A2157" s="1">
        <v>2157</v>
      </c>
      <c r="B2157" s="2" t="s">
        <v>400</v>
      </c>
      <c r="C2157" s="2" t="s">
        <v>2671</v>
      </c>
      <c r="D2157" s="2" t="s">
        <v>2676</v>
      </c>
    </row>
    <row r="2158" spans="1:4" ht="22.5" customHeight="1" x14ac:dyDescent="0.25">
      <c r="A2158" s="1">
        <v>2158</v>
      </c>
      <c r="B2158" s="2" t="s">
        <v>400</v>
      </c>
      <c r="C2158" s="2" t="s">
        <v>2677</v>
      </c>
      <c r="D2158" s="2" t="s">
        <v>2678</v>
      </c>
    </row>
    <row r="2159" spans="1:4" ht="22.5" customHeight="1" x14ac:dyDescent="0.25">
      <c r="A2159" s="1">
        <v>2159</v>
      </c>
      <c r="B2159" s="2" t="s">
        <v>400</v>
      </c>
      <c r="C2159" s="2" t="s">
        <v>2677</v>
      </c>
      <c r="D2159" s="2" t="s">
        <v>2679</v>
      </c>
    </row>
    <row r="2160" spans="1:4" ht="22.5" customHeight="1" x14ac:dyDescent="0.25">
      <c r="A2160" s="1">
        <v>2160</v>
      </c>
      <c r="B2160" s="2" t="s">
        <v>400</v>
      </c>
      <c r="C2160" s="2" t="s">
        <v>2677</v>
      </c>
      <c r="D2160" s="2" t="s">
        <v>2680</v>
      </c>
    </row>
    <row r="2161" spans="1:4" ht="22.5" customHeight="1" x14ac:dyDescent="0.25">
      <c r="A2161" s="1">
        <v>2161</v>
      </c>
      <c r="B2161" s="2" t="s">
        <v>400</v>
      </c>
      <c r="C2161" s="2" t="s">
        <v>2677</v>
      </c>
      <c r="D2161" s="2" t="s">
        <v>2681</v>
      </c>
    </row>
    <row r="2162" spans="1:4" ht="22.5" customHeight="1" x14ac:dyDescent="0.25">
      <c r="A2162" s="1">
        <v>2162</v>
      </c>
      <c r="B2162" s="2" t="s">
        <v>400</v>
      </c>
      <c r="C2162" s="2" t="s">
        <v>2682</v>
      </c>
      <c r="D2162" s="2" t="s">
        <v>2683</v>
      </c>
    </row>
    <row r="2163" spans="1:4" ht="22.5" customHeight="1" x14ac:dyDescent="0.25">
      <c r="A2163" s="1">
        <v>2163</v>
      </c>
      <c r="B2163" s="2" t="s">
        <v>400</v>
      </c>
      <c r="C2163" s="2" t="s">
        <v>2682</v>
      </c>
      <c r="D2163" s="2" t="s">
        <v>2684</v>
      </c>
    </row>
    <row r="2164" spans="1:4" ht="22.5" customHeight="1" x14ac:dyDescent="0.25">
      <c r="A2164" s="1">
        <v>2164</v>
      </c>
      <c r="B2164" s="2" t="s">
        <v>400</v>
      </c>
      <c r="C2164" s="2" t="s">
        <v>2682</v>
      </c>
      <c r="D2164" s="2" t="s">
        <v>733</v>
      </c>
    </row>
    <row r="2165" spans="1:4" ht="22.5" customHeight="1" x14ac:dyDescent="0.25">
      <c r="A2165" s="1">
        <v>2165</v>
      </c>
      <c r="B2165" s="2" t="s">
        <v>400</v>
      </c>
      <c r="C2165" s="2" t="s">
        <v>2682</v>
      </c>
      <c r="D2165" s="2" t="s">
        <v>2685</v>
      </c>
    </row>
    <row r="2166" spans="1:4" ht="22.5" customHeight="1" x14ac:dyDescent="0.25">
      <c r="A2166" s="1">
        <v>2166</v>
      </c>
      <c r="B2166" s="2" t="s">
        <v>400</v>
      </c>
      <c r="C2166" s="2" t="s">
        <v>479</v>
      </c>
      <c r="D2166" s="2" t="s">
        <v>2686</v>
      </c>
    </row>
    <row r="2167" spans="1:4" ht="22.5" customHeight="1" x14ac:dyDescent="0.25">
      <c r="A2167" s="1">
        <v>2167</v>
      </c>
      <c r="B2167" s="2" t="s">
        <v>400</v>
      </c>
      <c r="C2167" s="2" t="s">
        <v>479</v>
      </c>
      <c r="D2167" s="2" t="s">
        <v>479</v>
      </c>
    </row>
    <row r="2168" spans="1:4" ht="22.5" customHeight="1" x14ac:dyDescent="0.25">
      <c r="A2168" s="1">
        <v>2168</v>
      </c>
      <c r="B2168" s="2" t="s">
        <v>400</v>
      </c>
      <c r="C2168" s="2" t="s">
        <v>479</v>
      </c>
      <c r="D2168" s="2" t="s">
        <v>2687</v>
      </c>
    </row>
    <row r="2169" spans="1:4" ht="22.5" customHeight="1" x14ac:dyDescent="0.25">
      <c r="A2169" s="1">
        <v>2169</v>
      </c>
      <c r="B2169" s="2" t="s">
        <v>400</v>
      </c>
      <c r="C2169" s="2" t="s">
        <v>479</v>
      </c>
      <c r="D2169" s="2" t="s">
        <v>2688</v>
      </c>
    </row>
    <row r="2170" spans="1:4" ht="22.5" customHeight="1" x14ac:dyDescent="0.25">
      <c r="A2170" s="1">
        <v>2170</v>
      </c>
      <c r="B2170" s="2" t="s">
        <v>400</v>
      </c>
      <c r="C2170" s="2" t="s">
        <v>2689</v>
      </c>
      <c r="D2170" s="2" t="s">
        <v>2690</v>
      </c>
    </row>
    <row r="2171" spans="1:4" ht="22.5" customHeight="1" x14ac:dyDescent="0.25">
      <c r="A2171" s="1">
        <v>2171</v>
      </c>
      <c r="B2171" s="2" t="s">
        <v>400</v>
      </c>
      <c r="C2171" s="2" t="s">
        <v>2689</v>
      </c>
      <c r="D2171" s="2" t="s">
        <v>2691</v>
      </c>
    </row>
    <row r="2172" spans="1:4" ht="22.5" customHeight="1" x14ac:dyDescent="0.25">
      <c r="A2172" s="1">
        <v>2172</v>
      </c>
      <c r="B2172" s="2" t="s">
        <v>400</v>
      </c>
      <c r="C2172" s="2" t="s">
        <v>2689</v>
      </c>
      <c r="D2172" s="2" t="s">
        <v>2692</v>
      </c>
    </row>
    <row r="2173" spans="1:4" ht="22.5" customHeight="1" x14ac:dyDescent="0.25">
      <c r="A2173" s="1">
        <v>2173</v>
      </c>
      <c r="B2173" s="2" t="s">
        <v>400</v>
      </c>
      <c r="C2173" s="2" t="s">
        <v>2689</v>
      </c>
      <c r="D2173" s="2" t="s">
        <v>2693</v>
      </c>
    </row>
    <row r="2174" spans="1:4" ht="22.5" customHeight="1" x14ac:dyDescent="0.25">
      <c r="A2174" s="1">
        <v>2174</v>
      </c>
      <c r="B2174" s="2" t="s">
        <v>400</v>
      </c>
      <c r="C2174" s="2" t="s">
        <v>2689</v>
      </c>
      <c r="D2174" s="2" t="s">
        <v>2694</v>
      </c>
    </row>
    <row r="2175" spans="1:4" ht="22.5" customHeight="1" x14ac:dyDescent="0.25">
      <c r="A2175" s="1">
        <v>2175</v>
      </c>
      <c r="B2175" s="2" t="s">
        <v>400</v>
      </c>
      <c r="C2175" s="2" t="s">
        <v>2695</v>
      </c>
      <c r="D2175" s="2" t="s">
        <v>2695</v>
      </c>
    </row>
    <row r="2176" spans="1:4" ht="22.5" customHeight="1" x14ac:dyDescent="0.25">
      <c r="A2176" s="1">
        <v>2176</v>
      </c>
      <c r="B2176" s="2" t="s">
        <v>400</v>
      </c>
      <c r="C2176" s="2" t="s">
        <v>2695</v>
      </c>
      <c r="D2176" s="2" t="s">
        <v>2696</v>
      </c>
    </row>
    <row r="2177" spans="1:4" ht="22.5" customHeight="1" x14ac:dyDescent="0.25">
      <c r="A2177" s="1">
        <v>2177</v>
      </c>
      <c r="B2177" s="2" t="s">
        <v>400</v>
      </c>
      <c r="C2177" s="2" t="s">
        <v>2695</v>
      </c>
      <c r="D2177" s="2" t="s">
        <v>2697</v>
      </c>
    </row>
    <row r="2178" spans="1:4" ht="22.5" customHeight="1" x14ac:dyDescent="0.25">
      <c r="A2178" s="1">
        <v>2178</v>
      </c>
      <c r="B2178" s="2" t="s">
        <v>400</v>
      </c>
      <c r="C2178" s="2" t="s">
        <v>2695</v>
      </c>
      <c r="D2178" s="2" t="s">
        <v>2698</v>
      </c>
    </row>
    <row r="2179" spans="1:4" ht="22.5" customHeight="1" x14ac:dyDescent="0.25">
      <c r="A2179" s="1">
        <v>2179</v>
      </c>
      <c r="B2179" s="2" t="s">
        <v>400</v>
      </c>
      <c r="C2179" s="2" t="s">
        <v>2699</v>
      </c>
      <c r="D2179" s="2" t="s">
        <v>2700</v>
      </c>
    </row>
    <row r="2180" spans="1:4" ht="22.5" customHeight="1" x14ac:dyDescent="0.25">
      <c r="A2180" s="1">
        <v>2180</v>
      </c>
      <c r="B2180" s="2" t="s">
        <v>400</v>
      </c>
      <c r="C2180" s="2" t="s">
        <v>2699</v>
      </c>
      <c r="D2180" s="2" t="s">
        <v>2119</v>
      </c>
    </row>
    <row r="2181" spans="1:4" ht="22.5" customHeight="1" x14ac:dyDescent="0.25">
      <c r="A2181" s="1">
        <v>2181</v>
      </c>
      <c r="B2181" s="2" t="s">
        <v>400</v>
      </c>
      <c r="C2181" s="2" t="s">
        <v>2699</v>
      </c>
      <c r="D2181" s="2" t="s">
        <v>2701</v>
      </c>
    </row>
    <row r="2182" spans="1:4" ht="22.5" customHeight="1" x14ac:dyDescent="0.25">
      <c r="A2182" s="1">
        <v>2182</v>
      </c>
      <c r="B2182" s="2" t="s">
        <v>400</v>
      </c>
      <c r="C2182" s="2" t="s">
        <v>2699</v>
      </c>
      <c r="D2182" s="2" t="s">
        <v>2702</v>
      </c>
    </row>
    <row r="2183" spans="1:4" ht="22.5" customHeight="1" x14ac:dyDescent="0.25">
      <c r="A2183" s="1">
        <v>2183</v>
      </c>
      <c r="B2183" s="2" t="s">
        <v>400</v>
      </c>
      <c r="C2183" s="2" t="s">
        <v>2699</v>
      </c>
      <c r="D2183" s="2" t="s">
        <v>2703</v>
      </c>
    </row>
    <row r="2184" spans="1:4" ht="22.5" customHeight="1" x14ac:dyDescent="0.25">
      <c r="A2184" s="1">
        <v>2184</v>
      </c>
      <c r="B2184" s="2" t="s">
        <v>400</v>
      </c>
      <c r="C2184" s="2" t="s">
        <v>2699</v>
      </c>
      <c r="D2184" s="2" t="s">
        <v>2704</v>
      </c>
    </row>
    <row r="2185" spans="1:4" ht="22.5" customHeight="1" x14ac:dyDescent="0.25">
      <c r="A2185" s="1">
        <v>2185</v>
      </c>
      <c r="B2185" s="2" t="s">
        <v>400</v>
      </c>
      <c r="C2185" s="2" t="s">
        <v>2699</v>
      </c>
      <c r="D2185" s="2" t="s">
        <v>2705</v>
      </c>
    </row>
    <row r="2186" spans="1:4" ht="22.5" customHeight="1" x14ac:dyDescent="0.25">
      <c r="A2186" s="1">
        <v>2186</v>
      </c>
      <c r="B2186" s="2" t="s">
        <v>400</v>
      </c>
      <c r="C2186" s="2" t="s">
        <v>2699</v>
      </c>
      <c r="D2186" s="2" t="s">
        <v>2706</v>
      </c>
    </row>
    <row r="2187" spans="1:4" ht="22.5" customHeight="1" x14ac:dyDescent="0.25">
      <c r="A2187" s="1">
        <v>2187</v>
      </c>
      <c r="B2187" s="2" t="s">
        <v>400</v>
      </c>
      <c r="C2187" s="2" t="s">
        <v>2707</v>
      </c>
      <c r="D2187" s="2" t="s">
        <v>2708</v>
      </c>
    </row>
    <row r="2188" spans="1:4" ht="22.5" customHeight="1" x14ac:dyDescent="0.25">
      <c r="A2188" s="1">
        <v>2188</v>
      </c>
      <c r="B2188" s="2" t="s">
        <v>400</v>
      </c>
      <c r="C2188" s="2" t="s">
        <v>2707</v>
      </c>
      <c r="D2188" s="2" t="s">
        <v>2709</v>
      </c>
    </row>
    <row r="2189" spans="1:4" ht="22.5" customHeight="1" x14ac:dyDescent="0.25">
      <c r="A2189" s="1">
        <v>2189</v>
      </c>
      <c r="B2189" s="2" t="s">
        <v>400</v>
      </c>
      <c r="C2189" s="2" t="s">
        <v>2707</v>
      </c>
      <c r="D2189" s="2" t="s">
        <v>2710</v>
      </c>
    </row>
    <row r="2190" spans="1:4" ht="22.5" customHeight="1" x14ac:dyDescent="0.25">
      <c r="A2190" s="1">
        <v>2190</v>
      </c>
      <c r="B2190" s="2" t="s">
        <v>400</v>
      </c>
      <c r="C2190" s="2" t="s">
        <v>2707</v>
      </c>
      <c r="D2190" s="2" t="s">
        <v>2711</v>
      </c>
    </row>
    <row r="2191" spans="1:4" ht="22.5" customHeight="1" x14ac:dyDescent="0.25">
      <c r="A2191" s="1">
        <v>2191</v>
      </c>
      <c r="B2191" s="2" t="s">
        <v>400</v>
      </c>
      <c r="C2191" s="2" t="s">
        <v>2712</v>
      </c>
      <c r="D2191" s="2" t="s">
        <v>2713</v>
      </c>
    </row>
    <row r="2192" spans="1:4" ht="22.5" customHeight="1" x14ac:dyDescent="0.25">
      <c r="A2192" s="1">
        <v>2192</v>
      </c>
      <c r="B2192" s="2" t="s">
        <v>400</v>
      </c>
      <c r="C2192" s="2" t="s">
        <v>2712</v>
      </c>
      <c r="D2192" s="2" t="s">
        <v>2714</v>
      </c>
    </row>
    <row r="2193" spans="1:4" ht="22.5" customHeight="1" x14ac:dyDescent="0.25">
      <c r="A2193" s="1">
        <v>2193</v>
      </c>
      <c r="B2193" s="2" t="s">
        <v>400</v>
      </c>
      <c r="C2193" s="2" t="s">
        <v>2712</v>
      </c>
      <c r="D2193" s="2" t="s">
        <v>2715</v>
      </c>
    </row>
    <row r="2194" spans="1:4" ht="22.5" customHeight="1" x14ac:dyDescent="0.25">
      <c r="A2194" s="1">
        <v>2194</v>
      </c>
      <c r="B2194" s="2" t="s">
        <v>400</v>
      </c>
      <c r="C2194" s="2" t="s">
        <v>2716</v>
      </c>
      <c r="D2194" s="2" t="s">
        <v>2717</v>
      </c>
    </row>
    <row r="2195" spans="1:4" ht="22.5" customHeight="1" x14ac:dyDescent="0.25">
      <c r="A2195" s="1">
        <v>2195</v>
      </c>
      <c r="B2195" s="2" t="s">
        <v>400</v>
      </c>
      <c r="C2195" s="2" t="s">
        <v>2716</v>
      </c>
      <c r="D2195" s="2" t="s">
        <v>2718</v>
      </c>
    </row>
    <row r="2196" spans="1:4" ht="22.5" customHeight="1" x14ac:dyDescent="0.25">
      <c r="A2196" s="1">
        <v>2196</v>
      </c>
      <c r="B2196" s="2" t="s">
        <v>400</v>
      </c>
      <c r="C2196" s="2" t="s">
        <v>2716</v>
      </c>
      <c r="D2196" s="2" t="s">
        <v>2719</v>
      </c>
    </row>
    <row r="2197" spans="1:4" ht="22.5" customHeight="1" x14ac:dyDescent="0.25">
      <c r="A2197" s="1">
        <v>2197</v>
      </c>
      <c r="B2197" s="2" t="s">
        <v>400</v>
      </c>
      <c r="C2197" s="2" t="s">
        <v>2716</v>
      </c>
      <c r="D2197" s="2" t="s">
        <v>2720</v>
      </c>
    </row>
    <row r="2198" spans="1:4" ht="22.5" customHeight="1" x14ac:dyDescent="0.25">
      <c r="A2198" s="1">
        <v>2198</v>
      </c>
      <c r="B2198" s="2" t="s">
        <v>400</v>
      </c>
      <c r="C2198" s="2" t="s">
        <v>2716</v>
      </c>
      <c r="D2198" s="2" t="s">
        <v>2721</v>
      </c>
    </row>
    <row r="2199" spans="1:4" ht="22.5" customHeight="1" x14ac:dyDescent="0.25">
      <c r="A2199" s="1">
        <v>2199</v>
      </c>
      <c r="B2199" s="2" t="s">
        <v>400</v>
      </c>
      <c r="C2199" s="2" t="s">
        <v>2722</v>
      </c>
      <c r="D2199" s="2" t="s">
        <v>2722</v>
      </c>
    </row>
    <row r="2200" spans="1:4" ht="22.5" customHeight="1" x14ac:dyDescent="0.25">
      <c r="A2200" s="1">
        <v>2200</v>
      </c>
      <c r="B2200" s="2" t="s">
        <v>400</v>
      </c>
      <c r="C2200" s="2" t="s">
        <v>2722</v>
      </c>
      <c r="D2200" s="2" t="s">
        <v>2723</v>
      </c>
    </row>
    <row r="2201" spans="1:4" ht="22.5" customHeight="1" x14ac:dyDescent="0.25">
      <c r="A2201" s="1">
        <v>2201</v>
      </c>
      <c r="B2201" s="2" t="s">
        <v>2724</v>
      </c>
      <c r="C2201" s="2" t="s">
        <v>2725</v>
      </c>
      <c r="D2201" s="2" t="s">
        <v>2726</v>
      </c>
    </row>
    <row r="2202" spans="1:4" ht="22.5" customHeight="1" x14ac:dyDescent="0.25">
      <c r="A2202" s="1">
        <v>2202</v>
      </c>
      <c r="B2202" s="2" t="s">
        <v>2724</v>
      </c>
      <c r="C2202" s="2" t="s">
        <v>2725</v>
      </c>
      <c r="D2202" s="2" t="s">
        <v>2727</v>
      </c>
    </row>
    <row r="2203" spans="1:4" ht="22.5" customHeight="1" x14ac:dyDescent="0.25">
      <c r="A2203" s="1">
        <v>2203</v>
      </c>
      <c r="B2203" s="2" t="s">
        <v>2724</v>
      </c>
      <c r="C2203" s="2" t="s">
        <v>2725</v>
      </c>
      <c r="D2203" s="2" t="s">
        <v>2728</v>
      </c>
    </row>
    <row r="2204" spans="1:4" ht="22.5" customHeight="1" x14ac:dyDescent="0.25">
      <c r="A2204" s="1">
        <v>2204</v>
      </c>
      <c r="B2204" s="2" t="s">
        <v>2724</v>
      </c>
      <c r="C2204" s="2" t="s">
        <v>2725</v>
      </c>
      <c r="D2204" s="2" t="s">
        <v>2729</v>
      </c>
    </row>
    <row r="2205" spans="1:4" ht="22.5" customHeight="1" x14ac:dyDescent="0.25">
      <c r="A2205" s="1">
        <v>2205</v>
      </c>
      <c r="B2205" s="2" t="s">
        <v>2724</v>
      </c>
      <c r="C2205" s="2" t="s">
        <v>2725</v>
      </c>
      <c r="D2205" s="2" t="s">
        <v>2730</v>
      </c>
    </row>
    <row r="2206" spans="1:4" ht="22.5" customHeight="1" x14ac:dyDescent="0.25">
      <c r="A2206" s="1">
        <v>2206</v>
      </c>
      <c r="B2206" s="2" t="s">
        <v>2724</v>
      </c>
      <c r="C2206" s="2" t="s">
        <v>2725</v>
      </c>
      <c r="D2206" s="2" t="s">
        <v>2731</v>
      </c>
    </row>
    <row r="2207" spans="1:4" ht="22.5" customHeight="1" x14ac:dyDescent="0.25">
      <c r="A2207" s="1">
        <v>2207</v>
      </c>
      <c r="B2207" s="2" t="s">
        <v>2724</v>
      </c>
      <c r="C2207" s="2" t="s">
        <v>2725</v>
      </c>
      <c r="D2207" s="2" t="s">
        <v>2732</v>
      </c>
    </row>
    <row r="2208" spans="1:4" ht="22.5" customHeight="1" x14ac:dyDescent="0.25">
      <c r="A2208" s="1">
        <v>2208</v>
      </c>
      <c r="B2208" s="2" t="s">
        <v>2724</v>
      </c>
      <c r="C2208" s="2" t="s">
        <v>2725</v>
      </c>
      <c r="D2208" s="2" t="s">
        <v>2733</v>
      </c>
    </row>
    <row r="2209" spans="1:4" ht="22.5" customHeight="1" x14ac:dyDescent="0.25">
      <c r="A2209" s="1">
        <v>2209</v>
      </c>
      <c r="B2209" s="2" t="s">
        <v>2724</v>
      </c>
      <c r="C2209" s="2" t="s">
        <v>2725</v>
      </c>
      <c r="D2209" s="2" t="s">
        <v>955</v>
      </c>
    </row>
    <row r="2210" spans="1:4" ht="22.5" customHeight="1" x14ac:dyDescent="0.25">
      <c r="A2210" s="1">
        <v>2210</v>
      </c>
      <c r="B2210" s="2" t="s">
        <v>2724</v>
      </c>
      <c r="C2210" s="2" t="s">
        <v>2725</v>
      </c>
      <c r="D2210" s="2" t="s">
        <v>2734</v>
      </c>
    </row>
    <row r="2211" spans="1:4" ht="22.5" customHeight="1" x14ac:dyDescent="0.25">
      <c r="A2211" s="1">
        <v>2211</v>
      </c>
      <c r="B2211" s="2" t="s">
        <v>2724</v>
      </c>
      <c r="C2211" s="2" t="s">
        <v>2725</v>
      </c>
      <c r="D2211" s="2" t="s">
        <v>2735</v>
      </c>
    </row>
    <row r="2212" spans="1:4" ht="22.5" customHeight="1" x14ac:dyDescent="0.25">
      <c r="A2212" s="1">
        <v>2212</v>
      </c>
      <c r="B2212" s="2" t="s">
        <v>2724</v>
      </c>
      <c r="C2212" s="2" t="s">
        <v>2725</v>
      </c>
      <c r="D2212" s="2" t="s">
        <v>746</v>
      </c>
    </row>
    <row r="2213" spans="1:4" ht="22.5" customHeight="1" x14ac:dyDescent="0.25">
      <c r="A2213" s="1">
        <v>2213</v>
      </c>
      <c r="B2213" s="2" t="s">
        <v>2724</v>
      </c>
      <c r="C2213" s="2" t="s">
        <v>2725</v>
      </c>
      <c r="D2213" s="2" t="s">
        <v>2736</v>
      </c>
    </row>
    <row r="2214" spans="1:4" ht="22.5" customHeight="1" x14ac:dyDescent="0.25">
      <c r="A2214" s="1">
        <v>2214</v>
      </c>
      <c r="B2214" s="2" t="s">
        <v>2724</v>
      </c>
      <c r="C2214" s="2" t="s">
        <v>2725</v>
      </c>
      <c r="D2214" s="2" t="s">
        <v>2737</v>
      </c>
    </row>
    <row r="2215" spans="1:4" ht="22.5" customHeight="1" x14ac:dyDescent="0.25">
      <c r="A2215" s="1">
        <v>2215</v>
      </c>
      <c r="B2215" s="2" t="s">
        <v>2724</v>
      </c>
      <c r="C2215" s="2" t="s">
        <v>2725</v>
      </c>
      <c r="D2215" s="2" t="s">
        <v>2738</v>
      </c>
    </row>
    <row r="2216" spans="1:4" ht="22.5" customHeight="1" x14ac:dyDescent="0.25">
      <c r="A2216" s="1">
        <v>2216</v>
      </c>
      <c r="B2216" s="2" t="s">
        <v>2724</v>
      </c>
      <c r="C2216" s="2" t="s">
        <v>2725</v>
      </c>
      <c r="D2216" s="2" t="s">
        <v>2739</v>
      </c>
    </row>
    <row r="2217" spans="1:4" ht="22.5" customHeight="1" x14ac:dyDescent="0.25">
      <c r="A2217" s="1">
        <v>2217</v>
      </c>
      <c r="B2217" s="2" t="s">
        <v>2724</v>
      </c>
      <c r="C2217" s="2" t="s">
        <v>2725</v>
      </c>
      <c r="D2217" s="2" t="s">
        <v>1581</v>
      </c>
    </row>
    <row r="2218" spans="1:4" ht="22.5" customHeight="1" x14ac:dyDescent="0.25">
      <c r="A2218" s="1">
        <v>2218</v>
      </c>
      <c r="B2218" s="2" t="s">
        <v>2724</v>
      </c>
      <c r="C2218" s="2" t="s">
        <v>2725</v>
      </c>
      <c r="D2218" s="2" t="s">
        <v>2740</v>
      </c>
    </row>
    <row r="2219" spans="1:4" ht="22.5" customHeight="1" x14ac:dyDescent="0.25">
      <c r="A2219" s="1">
        <v>2219</v>
      </c>
      <c r="B2219" s="2" t="s">
        <v>2724</v>
      </c>
      <c r="C2219" s="2" t="s">
        <v>2725</v>
      </c>
      <c r="D2219" s="2" t="s">
        <v>2741</v>
      </c>
    </row>
    <row r="2220" spans="1:4" ht="22.5" customHeight="1" x14ac:dyDescent="0.25">
      <c r="A2220" s="1">
        <v>2220</v>
      </c>
      <c r="B2220" s="2" t="s">
        <v>2724</v>
      </c>
      <c r="C2220" s="2" t="s">
        <v>2725</v>
      </c>
      <c r="D2220" s="2" t="s">
        <v>2742</v>
      </c>
    </row>
    <row r="2221" spans="1:4" ht="22.5" customHeight="1" x14ac:dyDescent="0.25">
      <c r="A2221" s="1">
        <v>2221</v>
      </c>
      <c r="B2221" s="2" t="s">
        <v>2724</v>
      </c>
      <c r="C2221" s="2" t="s">
        <v>2725</v>
      </c>
      <c r="D2221" s="2" t="s">
        <v>2743</v>
      </c>
    </row>
    <row r="2222" spans="1:4" ht="22.5" customHeight="1" x14ac:dyDescent="0.25">
      <c r="A2222" s="1">
        <v>2222</v>
      </c>
      <c r="B2222" s="2" t="s">
        <v>2724</v>
      </c>
      <c r="C2222" s="2" t="s">
        <v>2725</v>
      </c>
      <c r="D2222" s="2" t="s">
        <v>2744</v>
      </c>
    </row>
    <row r="2223" spans="1:4" ht="22.5" customHeight="1" x14ac:dyDescent="0.25">
      <c r="A2223" s="1">
        <v>2223</v>
      </c>
      <c r="B2223" s="2" t="s">
        <v>2724</v>
      </c>
      <c r="C2223" s="2" t="s">
        <v>2725</v>
      </c>
      <c r="D2223" s="2" t="s">
        <v>2745</v>
      </c>
    </row>
    <row r="2224" spans="1:4" ht="22.5" customHeight="1" x14ac:dyDescent="0.25">
      <c r="A2224" s="1">
        <v>2224</v>
      </c>
      <c r="B2224" s="2" t="s">
        <v>2724</v>
      </c>
      <c r="C2224" s="2" t="s">
        <v>2725</v>
      </c>
      <c r="D2224" s="2" t="s">
        <v>2746</v>
      </c>
    </row>
    <row r="2225" spans="1:4" ht="22.5" customHeight="1" x14ac:dyDescent="0.25">
      <c r="A2225" s="1">
        <v>2225</v>
      </c>
      <c r="B2225" s="2" t="s">
        <v>2724</v>
      </c>
      <c r="C2225" s="2" t="s">
        <v>2725</v>
      </c>
      <c r="D2225" s="2" t="s">
        <v>2747</v>
      </c>
    </row>
    <row r="2226" spans="1:4" ht="22.5" customHeight="1" x14ac:dyDescent="0.25">
      <c r="A2226" s="1">
        <v>2226</v>
      </c>
      <c r="B2226" s="2" t="s">
        <v>2724</v>
      </c>
      <c r="C2226" s="2" t="s">
        <v>2725</v>
      </c>
      <c r="D2226" s="2" t="s">
        <v>2748</v>
      </c>
    </row>
    <row r="2227" spans="1:4" ht="22.5" customHeight="1" x14ac:dyDescent="0.25">
      <c r="A2227" s="1">
        <v>2227</v>
      </c>
      <c r="B2227" s="2" t="s">
        <v>2724</v>
      </c>
      <c r="C2227" s="2" t="s">
        <v>2725</v>
      </c>
      <c r="D2227" s="2" t="s">
        <v>2749</v>
      </c>
    </row>
    <row r="2228" spans="1:4" ht="22.5" customHeight="1" x14ac:dyDescent="0.25">
      <c r="A2228" s="1">
        <v>2228</v>
      </c>
      <c r="B2228" s="2" t="s">
        <v>2724</v>
      </c>
      <c r="C2228" s="2" t="s">
        <v>2725</v>
      </c>
      <c r="D2228" s="2" t="s">
        <v>2750</v>
      </c>
    </row>
    <row r="2229" spans="1:4" ht="22.5" customHeight="1" x14ac:dyDescent="0.25">
      <c r="A2229" s="1">
        <v>2229</v>
      </c>
      <c r="B2229" s="2" t="s">
        <v>2724</v>
      </c>
      <c r="C2229" s="2" t="s">
        <v>2725</v>
      </c>
      <c r="D2229" s="2" t="s">
        <v>2751</v>
      </c>
    </row>
    <row r="2230" spans="1:4" ht="22.5" customHeight="1" x14ac:dyDescent="0.25">
      <c r="A2230" s="1">
        <v>2230</v>
      </c>
      <c r="B2230" s="2" t="s">
        <v>2724</v>
      </c>
      <c r="C2230" s="2" t="s">
        <v>2725</v>
      </c>
      <c r="D2230" s="2" t="s">
        <v>2752</v>
      </c>
    </row>
    <row r="2231" spans="1:4" ht="22.5" customHeight="1" x14ac:dyDescent="0.25">
      <c r="A2231" s="1">
        <v>2231</v>
      </c>
      <c r="B2231" s="2" t="s">
        <v>2724</v>
      </c>
      <c r="C2231" s="2" t="s">
        <v>2725</v>
      </c>
      <c r="D2231" s="2" t="s">
        <v>2753</v>
      </c>
    </row>
    <row r="2232" spans="1:4" ht="22.5" customHeight="1" x14ac:dyDescent="0.25">
      <c r="A2232" s="1">
        <v>2232</v>
      </c>
      <c r="B2232" s="2" t="s">
        <v>2724</v>
      </c>
      <c r="C2232" s="2" t="s">
        <v>2725</v>
      </c>
      <c r="D2232" s="2" t="s">
        <v>2754</v>
      </c>
    </row>
    <row r="2233" spans="1:4" ht="22.5" customHeight="1" x14ac:dyDescent="0.25">
      <c r="A2233" s="1">
        <v>2233</v>
      </c>
      <c r="B2233" s="2" t="s">
        <v>2724</v>
      </c>
      <c r="C2233" s="2" t="s">
        <v>2725</v>
      </c>
      <c r="D2233" s="2" t="s">
        <v>2755</v>
      </c>
    </row>
    <row r="2234" spans="1:4" ht="22.5" customHeight="1" x14ac:dyDescent="0.25">
      <c r="A2234" s="1">
        <v>2234</v>
      </c>
      <c r="B2234" s="2" t="s">
        <v>2724</v>
      </c>
      <c r="C2234" s="2" t="s">
        <v>2725</v>
      </c>
      <c r="D2234" s="2" t="s">
        <v>2756</v>
      </c>
    </row>
    <row r="2235" spans="1:4" ht="22.5" customHeight="1" x14ac:dyDescent="0.25">
      <c r="A2235" s="1">
        <v>2235</v>
      </c>
      <c r="B2235" s="2" t="s">
        <v>2724</v>
      </c>
      <c r="C2235" s="2" t="s">
        <v>2725</v>
      </c>
      <c r="D2235" s="2" t="s">
        <v>2757</v>
      </c>
    </row>
    <row r="2236" spans="1:4" ht="22.5" customHeight="1" x14ac:dyDescent="0.25">
      <c r="A2236" s="1">
        <v>2236</v>
      </c>
      <c r="B2236" s="2" t="s">
        <v>2724</v>
      </c>
      <c r="C2236" s="2" t="s">
        <v>2725</v>
      </c>
      <c r="D2236" s="2" t="s">
        <v>2758</v>
      </c>
    </row>
    <row r="2237" spans="1:4" ht="22.5" customHeight="1" x14ac:dyDescent="0.25">
      <c r="A2237" s="1">
        <v>2237</v>
      </c>
      <c r="B2237" s="2" t="s">
        <v>2724</v>
      </c>
      <c r="C2237" s="2" t="s">
        <v>2759</v>
      </c>
      <c r="D2237" s="2" t="s">
        <v>2760</v>
      </c>
    </row>
    <row r="2238" spans="1:4" ht="22.5" customHeight="1" x14ac:dyDescent="0.25">
      <c r="A2238" s="1">
        <v>2238</v>
      </c>
      <c r="B2238" s="2" t="s">
        <v>2724</v>
      </c>
      <c r="C2238" s="2" t="s">
        <v>2759</v>
      </c>
      <c r="D2238" s="2" t="s">
        <v>2761</v>
      </c>
    </row>
    <row r="2239" spans="1:4" ht="22.5" customHeight="1" x14ac:dyDescent="0.25">
      <c r="A2239" s="1">
        <v>2239</v>
      </c>
      <c r="B2239" s="2" t="s">
        <v>2724</v>
      </c>
      <c r="C2239" s="2" t="s">
        <v>2759</v>
      </c>
      <c r="D2239" s="2" t="s">
        <v>2762</v>
      </c>
    </row>
    <row r="2240" spans="1:4" ht="22.5" customHeight="1" x14ac:dyDescent="0.25">
      <c r="A2240" s="1">
        <v>2240</v>
      </c>
      <c r="B2240" s="2" t="s">
        <v>2724</v>
      </c>
      <c r="C2240" s="2" t="s">
        <v>2759</v>
      </c>
      <c r="D2240" s="2" t="s">
        <v>2763</v>
      </c>
    </row>
    <row r="2241" spans="1:4" ht="22.5" customHeight="1" x14ac:dyDescent="0.25">
      <c r="A2241" s="1">
        <v>2241</v>
      </c>
      <c r="B2241" s="2" t="s">
        <v>2724</v>
      </c>
      <c r="C2241" s="2" t="s">
        <v>2759</v>
      </c>
      <c r="D2241" s="2" t="s">
        <v>2764</v>
      </c>
    </row>
    <row r="2242" spans="1:4" ht="22.5" customHeight="1" x14ac:dyDescent="0.25">
      <c r="A2242" s="1">
        <v>2242</v>
      </c>
      <c r="B2242" s="2" t="s">
        <v>2724</v>
      </c>
      <c r="C2242" s="2" t="s">
        <v>2759</v>
      </c>
      <c r="D2242" s="2" t="s">
        <v>1953</v>
      </c>
    </row>
    <row r="2243" spans="1:4" ht="22.5" customHeight="1" x14ac:dyDescent="0.25">
      <c r="A2243" s="1">
        <v>2243</v>
      </c>
      <c r="B2243" s="2" t="s">
        <v>2724</v>
      </c>
      <c r="C2243" s="2" t="s">
        <v>2759</v>
      </c>
      <c r="D2243" s="2" t="s">
        <v>2765</v>
      </c>
    </row>
    <row r="2244" spans="1:4" ht="22.5" customHeight="1" x14ac:dyDescent="0.25">
      <c r="A2244" s="1">
        <v>2244</v>
      </c>
      <c r="B2244" s="2" t="s">
        <v>2724</v>
      </c>
      <c r="C2244" s="2" t="s">
        <v>2759</v>
      </c>
      <c r="D2244" s="2" t="s">
        <v>2766</v>
      </c>
    </row>
    <row r="2245" spans="1:4" ht="22.5" customHeight="1" x14ac:dyDescent="0.25">
      <c r="A2245" s="1">
        <v>2245</v>
      </c>
      <c r="B2245" s="2" t="s">
        <v>2724</v>
      </c>
      <c r="C2245" s="2" t="s">
        <v>2759</v>
      </c>
      <c r="D2245" s="2" t="s">
        <v>2767</v>
      </c>
    </row>
    <row r="2246" spans="1:4" ht="22.5" customHeight="1" x14ac:dyDescent="0.25">
      <c r="A2246" s="1">
        <v>2246</v>
      </c>
      <c r="B2246" s="2" t="s">
        <v>2724</v>
      </c>
      <c r="C2246" s="2" t="s">
        <v>2759</v>
      </c>
      <c r="D2246" s="2" t="s">
        <v>2768</v>
      </c>
    </row>
    <row r="2247" spans="1:4" ht="22.5" customHeight="1" x14ac:dyDescent="0.25">
      <c r="A2247" s="1">
        <v>2247</v>
      </c>
      <c r="B2247" s="2" t="s">
        <v>2724</v>
      </c>
      <c r="C2247" s="2" t="s">
        <v>2759</v>
      </c>
      <c r="D2247" s="2" t="s">
        <v>2769</v>
      </c>
    </row>
    <row r="2248" spans="1:4" ht="22.5" customHeight="1" x14ac:dyDescent="0.25">
      <c r="A2248" s="1">
        <v>2248</v>
      </c>
      <c r="B2248" s="2" t="s">
        <v>2724</v>
      </c>
      <c r="C2248" s="2" t="s">
        <v>2759</v>
      </c>
      <c r="D2248" s="2" t="s">
        <v>2770</v>
      </c>
    </row>
    <row r="2249" spans="1:4" ht="22.5" customHeight="1" x14ac:dyDescent="0.25">
      <c r="A2249" s="1">
        <v>2249</v>
      </c>
      <c r="B2249" s="2" t="s">
        <v>2724</v>
      </c>
      <c r="C2249" s="2" t="s">
        <v>2759</v>
      </c>
      <c r="D2249" s="2" t="s">
        <v>2771</v>
      </c>
    </row>
    <row r="2250" spans="1:4" ht="22.5" customHeight="1" x14ac:dyDescent="0.25">
      <c r="A2250" s="1">
        <v>2250</v>
      </c>
      <c r="B2250" s="2" t="s">
        <v>2724</v>
      </c>
      <c r="C2250" s="2" t="s">
        <v>2759</v>
      </c>
      <c r="D2250" s="2" t="s">
        <v>2772</v>
      </c>
    </row>
    <row r="2251" spans="1:4" ht="22.5" customHeight="1" x14ac:dyDescent="0.25">
      <c r="A2251" s="1">
        <v>2251</v>
      </c>
      <c r="B2251" s="2" t="s">
        <v>2724</v>
      </c>
      <c r="C2251" s="2" t="s">
        <v>2773</v>
      </c>
      <c r="D2251" s="2" t="s">
        <v>2774</v>
      </c>
    </row>
    <row r="2252" spans="1:4" ht="22.5" customHeight="1" x14ac:dyDescent="0.25">
      <c r="A2252" s="1">
        <v>2252</v>
      </c>
      <c r="B2252" s="2" t="s">
        <v>2724</v>
      </c>
      <c r="C2252" s="2" t="s">
        <v>2773</v>
      </c>
      <c r="D2252" s="2" t="s">
        <v>2775</v>
      </c>
    </row>
    <row r="2253" spans="1:4" ht="22.5" customHeight="1" x14ac:dyDescent="0.25">
      <c r="A2253" s="1">
        <v>2253</v>
      </c>
      <c r="B2253" s="2" t="s">
        <v>2724</v>
      </c>
      <c r="C2253" s="2" t="s">
        <v>2773</v>
      </c>
      <c r="D2253" s="2" t="s">
        <v>2776</v>
      </c>
    </row>
    <row r="2254" spans="1:4" ht="22.5" customHeight="1" x14ac:dyDescent="0.25">
      <c r="A2254" s="1">
        <v>2254</v>
      </c>
      <c r="B2254" s="2" t="s">
        <v>2724</v>
      </c>
      <c r="C2254" s="2" t="s">
        <v>2773</v>
      </c>
      <c r="D2254" s="2" t="s">
        <v>536</v>
      </c>
    </row>
    <row r="2255" spans="1:4" ht="22.5" customHeight="1" x14ac:dyDescent="0.25">
      <c r="A2255" s="1">
        <v>2255</v>
      </c>
      <c r="B2255" s="2" t="s">
        <v>2724</v>
      </c>
      <c r="C2255" s="2" t="s">
        <v>2773</v>
      </c>
      <c r="D2255" s="2" t="s">
        <v>2777</v>
      </c>
    </row>
    <row r="2256" spans="1:4" ht="22.5" customHeight="1" x14ac:dyDescent="0.25">
      <c r="A2256" s="1">
        <v>2256</v>
      </c>
      <c r="B2256" s="2" t="s">
        <v>2724</v>
      </c>
      <c r="C2256" s="2" t="s">
        <v>2773</v>
      </c>
      <c r="D2256" s="2" t="s">
        <v>1648</v>
      </c>
    </row>
    <row r="2257" spans="1:4" ht="22.5" customHeight="1" x14ac:dyDescent="0.25">
      <c r="A2257" s="1">
        <v>2257</v>
      </c>
      <c r="B2257" s="2" t="s">
        <v>2724</v>
      </c>
      <c r="C2257" s="2" t="s">
        <v>2773</v>
      </c>
      <c r="D2257" s="2" t="s">
        <v>2778</v>
      </c>
    </row>
    <row r="2258" spans="1:4" ht="22.5" customHeight="1" x14ac:dyDescent="0.25">
      <c r="A2258" s="1">
        <v>2258</v>
      </c>
      <c r="B2258" s="2" t="s">
        <v>2724</v>
      </c>
      <c r="C2258" s="2" t="s">
        <v>2773</v>
      </c>
      <c r="D2258" s="2" t="s">
        <v>1791</v>
      </c>
    </row>
    <row r="2259" spans="1:4" ht="22.5" customHeight="1" x14ac:dyDescent="0.25">
      <c r="A2259" s="1">
        <v>2259</v>
      </c>
      <c r="B2259" s="2" t="s">
        <v>2724</v>
      </c>
      <c r="C2259" s="2" t="s">
        <v>2773</v>
      </c>
      <c r="D2259" s="2" t="s">
        <v>2779</v>
      </c>
    </row>
    <row r="2260" spans="1:4" ht="22.5" customHeight="1" x14ac:dyDescent="0.25">
      <c r="A2260" s="1">
        <v>2260</v>
      </c>
      <c r="B2260" s="2" t="s">
        <v>2724</v>
      </c>
      <c r="C2260" s="2" t="s">
        <v>2773</v>
      </c>
      <c r="D2260" s="2" t="s">
        <v>2780</v>
      </c>
    </row>
    <row r="2261" spans="1:4" ht="22.5" customHeight="1" x14ac:dyDescent="0.25">
      <c r="A2261" s="1">
        <v>2261</v>
      </c>
      <c r="B2261" s="2" t="s">
        <v>2724</v>
      </c>
      <c r="C2261" s="2" t="s">
        <v>2773</v>
      </c>
      <c r="D2261" s="2" t="s">
        <v>2781</v>
      </c>
    </row>
    <row r="2262" spans="1:4" ht="22.5" customHeight="1" x14ac:dyDescent="0.25">
      <c r="A2262" s="1">
        <v>2262</v>
      </c>
      <c r="B2262" s="2" t="s">
        <v>2724</v>
      </c>
      <c r="C2262" s="2" t="s">
        <v>2773</v>
      </c>
      <c r="D2262" s="2" t="s">
        <v>2782</v>
      </c>
    </row>
    <row r="2263" spans="1:4" ht="22.5" customHeight="1" x14ac:dyDescent="0.25">
      <c r="A2263" s="1">
        <v>2263</v>
      </c>
      <c r="B2263" s="2" t="s">
        <v>2724</v>
      </c>
      <c r="C2263" s="2" t="s">
        <v>2773</v>
      </c>
      <c r="D2263" s="2" t="s">
        <v>2783</v>
      </c>
    </row>
    <row r="2264" spans="1:4" ht="22.5" customHeight="1" x14ac:dyDescent="0.25">
      <c r="A2264" s="1">
        <v>2264</v>
      </c>
      <c r="B2264" s="2" t="s">
        <v>2724</v>
      </c>
      <c r="C2264" s="2" t="s">
        <v>2784</v>
      </c>
      <c r="D2264" s="2" t="s">
        <v>2785</v>
      </c>
    </row>
    <row r="2265" spans="1:4" ht="22.5" customHeight="1" x14ac:dyDescent="0.25">
      <c r="A2265" s="1">
        <v>2265</v>
      </c>
      <c r="B2265" s="2" t="s">
        <v>2724</v>
      </c>
      <c r="C2265" s="2" t="s">
        <v>2784</v>
      </c>
      <c r="D2265" s="2" t="s">
        <v>2786</v>
      </c>
    </row>
    <row r="2266" spans="1:4" ht="22.5" customHeight="1" x14ac:dyDescent="0.25">
      <c r="A2266" s="1">
        <v>2266</v>
      </c>
      <c r="B2266" s="2" t="s">
        <v>2724</v>
      </c>
      <c r="C2266" s="2" t="s">
        <v>2784</v>
      </c>
      <c r="D2266" s="2" t="s">
        <v>2787</v>
      </c>
    </row>
    <row r="2267" spans="1:4" ht="22.5" customHeight="1" x14ac:dyDescent="0.25">
      <c r="A2267" s="1">
        <v>2267</v>
      </c>
      <c r="B2267" s="2" t="s">
        <v>2724</v>
      </c>
      <c r="C2267" s="2" t="s">
        <v>2784</v>
      </c>
      <c r="D2267" s="2" t="s">
        <v>2788</v>
      </c>
    </row>
    <row r="2268" spans="1:4" ht="22.5" customHeight="1" x14ac:dyDescent="0.25">
      <c r="A2268" s="1">
        <v>2268</v>
      </c>
      <c r="B2268" s="2" t="s">
        <v>2724</v>
      </c>
      <c r="C2268" s="2" t="s">
        <v>2784</v>
      </c>
      <c r="D2268" s="2" t="s">
        <v>731</v>
      </c>
    </row>
    <row r="2269" spans="1:4" ht="22.5" customHeight="1" x14ac:dyDescent="0.25">
      <c r="A2269" s="1">
        <v>2269</v>
      </c>
      <c r="B2269" s="2" t="s">
        <v>2724</v>
      </c>
      <c r="C2269" s="2" t="s">
        <v>2784</v>
      </c>
      <c r="D2269" s="2" t="s">
        <v>2789</v>
      </c>
    </row>
    <row r="2270" spans="1:4" ht="22.5" customHeight="1" x14ac:dyDescent="0.25">
      <c r="A2270" s="1">
        <v>2270</v>
      </c>
      <c r="B2270" s="2" t="s">
        <v>2724</v>
      </c>
      <c r="C2270" s="2" t="s">
        <v>2784</v>
      </c>
      <c r="D2270" s="2" t="s">
        <v>2790</v>
      </c>
    </row>
    <row r="2271" spans="1:4" ht="22.5" customHeight="1" x14ac:dyDescent="0.25">
      <c r="A2271" s="1">
        <v>2271</v>
      </c>
      <c r="B2271" s="2" t="s">
        <v>2724</v>
      </c>
      <c r="C2271" s="2" t="s">
        <v>2784</v>
      </c>
      <c r="D2271" s="2" t="s">
        <v>2791</v>
      </c>
    </row>
    <row r="2272" spans="1:4" ht="22.5" customHeight="1" x14ac:dyDescent="0.25">
      <c r="A2272" s="1">
        <v>2272</v>
      </c>
      <c r="B2272" s="2" t="s">
        <v>2724</v>
      </c>
      <c r="C2272" s="2" t="s">
        <v>2784</v>
      </c>
      <c r="D2272" s="2" t="s">
        <v>2368</v>
      </c>
    </row>
    <row r="2273" spans="1:4" ht="22.5" customHeight="1" x14ac:dyDescent="0.25">
      <c r="A2273" s="1">
        <v>2273</v>
      </c>
      <c r="B2273" s="2" t="s">
        <v>2724</v>
      </c>
      <c r="C2273" s="2" t="s">
        <v>2784</v>
      </c>
      <c r="D2273" s="2" t="s">
        <v>694</v>
      </c>
    </row>
    <row r="2274" spans="1:4" ht="22.5" customHeight="1" x14ac:dyDescent="0.25">
      <c r="A2274" s="1">
        <v>2274</v>
      </c>
      <c r="B2274" s="2" t="s">
        <v>2724</v>
      </c>
      <c r="C2274" s="2" t="s">
        <v>2784</v>
      </c>
      <c r="D2274" s="2" t="s">
        <v>2792</v>
      </c>
    </row>
    <row r="2275" spans="1:4" ht="22.5" customHeight="1" x14ac:dyDescent="0.25">
      <c r="A2275" s="1">
        <v>2275</v>
      </c>
      <c r="B2275" s="2" t="s">
        <v>2724</v>
      </c>
      <c r="C2275" s="2" t="s">
        <v>2784</v>
      </c>
      <c r="D2275" s="2" t="s">
        <v>2793</v>
      </c>
    </row>
    <row r="2276" spans="1:4" ht="22.5" customHeight="1" x14ac:dyDescent="0.25">
      <c r="A2276" s="1">
        <v>2276</v>
      </c>
      <c r="B2276" s="2" t="s">
        <v>2724</v>
      </c>
      <c r="C2276" s="2" t="s">
        <v>2784</v>
      </c>
      <c r="D2276" s="2" t="s">
        <v>2794</v>
      </c>
    </row>
    <row r="2277" spans="1:4" ht="22.5" customHeight="1" x14ac:dyDescent="0.25">
      <c r="A2277" s="1">
        <v>2277</v>
      </c>
      <c r="B2277" s="2" t="s">
        <v>2724</v>
      </c>
      <c r="C2277" s="2" t="s">
        <v>2784</v>
      </c>
      <c r="D2277" s="2" t="s">
        <v>2795</v>
      </c>
    </row>
    <row r="2278" spans="1:4" ht="22.5" customHeight="1" x14ac:dyDescent="0.25">
      <c r="A2278" s="1">
        <v>2278</v>
      </c>
      <c r="B2278" s="2" t="s">
        <v>2724</v>
      </c>
      <c r="C2278" s="2" t="s">
        <v>2784</v>
      </c>
      <c r="D2278" s="2" t="s">
        <v>2796</v>
      </c>
    </row>
    <row r="2279" spans="1:4" ht="22.5" customHeight="1" x14ac:dyDescent="0.25">
      <c r="A2279" s="1">
        <v>2279</v>
      </c>
      <c r="B2279" s="2" t="s">
        <v>2724</v>
      </c>
      <c r="C2279" s="2" t="s">
        <v>2784</v>
      </c>
      <c r="D2279" s="2" t="s">
        <v>2797</v>
      </c>
    </row>
    <row r="2280" spans="1:4" ht="22.5" customHeight="1" x14ac:dyDescent="0.25">
      <c r="A2280" s="1">
        <v>2280</v>
      </c>
      <c r="B2280" s="2" t="s">
        <v>2724</v>
      </c>
      <c r="C2280" s="2" t="s">
        <v>2784</v>
      </c>
      <c r="D2280" s="2" t="s">
        <v>2798</v>
      </c>
    </row>
    <row r="2281" spans="1:4" ht="22.5" customHeight="1" x14ac:dyDescent="0.25">
      <c r="A2281" s="1">
        <v>2281</v>
      </c>
      <c r="B2281" s="2" t="s">
        <v>2724</v>
      </c>
      <c r="C2281" s="2" t="s">
        <v>2784</v>
      </c>
      <c r="D2281" s="2" t="s">
        <v>2799</v>
      </c>
    </row>
    <row r="2282" spans="1:4" ht="22.5" customHeight="1" x14ac:dyDescent="0.25">
      <c r="A2282" s="1">
        <v>2282</v>
      </c>
      <c r="B2282" s="2" t="s">
        <v>2724</v>
      </c>
      <c r="C2282" s="2" t="s">
        <v>2784</v>
      </c>
      <c r="D2282" s="2" t="s">
        <v>2800</v>
      </c>
    </row>
    <row r="2283" spans="1:4" ht="22.5" customHeight="1" x14ac:dyDescent="0.25">
      <c r="A2283" s="1">
        <v>2283</v>
      </c>
      <c r="B2283" s="2" t="s">
        <v>2724</v>
      </c>
      <c r="C2283" s="2" t="s">
        <v>2784</v>
      </c>
      <c r="D2283" s="2" t="s">
        <v>2801</v>
      </c>
    </row>
    <row r="2284" spans="1:4" ht="22.5" customHeight="1" x14ac:dyDescent="0.25">
      <c r="A2284" s="1">
        <v>2284</v>
      </c>
      <c r="B2284" s="2" t="s">
        <v>2724</v>
      </c>
      <c r="C2284" s="2" t="s">
        <v>2784</v>
      </c>
      <c r="D2284" s="2" t="s">
        <v>2802</v>
      </c>
    </row>
    <row r="2285" spans="1:4" ht="22.5" customHeight="1" x14ac:dyDescent="0.25">
      <c r="A2285" s="1">
        <v>2285</v>
      </c>
      <c r="B2285" s="2" t="s">
        <v>2724</v>
      </c>
      <c r="C2285" s="2" t="s">
        <v>2784</v>
      </c>
      <c r="D2285" s="2" t="s">
        <v>2803</v>
      </c>
    </row>
    <row r="2286" spans="1:4" ht="22.5" customHeight="1" x14ac:dyDescent="0.25">
      <c r="A2286" s="1">
        <v>2286</v>
      </c>
      <c r="B2286" s="2" t="s">
        <v>2724</v>
      </c>
      <c r="C2286" s="2" t="s">
        <v>2784</v>
      </c>
      <c r="D2286" s="2" t="s">
        <v>2804</v>
      </c>
    </row>
    <row r="2287" spans="1:4" ht="22.5" customHeight="1" x14ac:dyDescent="0.25">
      <c r="A2287" s="1">
        <v>2287</v>
      </c>
      <c r="B2287" s="2" t="s">
        <v>2724</v>
      </c>
      <c r="C2287" s="2" t="s">
        <v>2784</v>
      </c>
      <c r="D2287" s="2" t="s">
        <v>2805</v>
      </c>
    </row>
    <row r="2288" spans="1:4" ht="22.5" customHeight="1" x14ac:dyDescent="0.25">
      <c r="A2288" s="1">
        <v>2288</v>
      </c>
      <c r="B2288" s="2" t="s">
        <v>2724</v>
      </c>
      <c r="C2288" s="2" t="s">
        <v>2806</v>
      </c>
      <c r="D2288" s="2" t="s">
        <v>2807</v>
      </c>
    </row>
    <row r="2289" spans="1:4" ht="22.5" customHeight="1" x14ac:dyDescent="0.25">
      <c r="A2289" s="1">
        <v>2289</v>
      </c>
      <c r="B2289" s="2" t="s">
        <v>2724</v>
      </c>
      <c r="C2289" s="2" t="s">
        <v>2806</v>
      </c>
      <c r="D2289" s="2" t="s">
        <v>1807</v>
      </c>
    </row>
    <row r="2290" spans="1:4" ht="22.5" customHeight="1" x14ac:dyDescent="0.25">
      <c r="A2290" s="1">
        <v>2290</v>
      </c>
      <c r="B2290" s="2" t="s">
        <v>2724</v>
      </c>
      <c r="C2290" s="2" t="s">
        <v>2806</v>
      </c>
      <c r="D2290" s="2" t="s">
        <v>2808</v>
      </c>
    </row>
    <row r="2291" spans="1:4" ht="22.5" customHeight="1" x14ac:dyDescent="0.25">
      <c r="A2291" s="1">
        <v>2291</v>
      </c>
      <c r="B2291" s="2" t="s">
        <v>2724</v>
      </c>
      <c r="C2291" s="2" t="s">
        <v>2806</v>
      </c>
      <c r="D2291" s="2" t="s">
        <v>2809</v>
      </c>
    </row>
    <row r="2292" spans="1:4" ht="22.5" customHeight="1" x14ac:dyDescent="0.25">
      <c r="A2292" s="1">
        <v>2292</v>
      </c>
      <c r="B2292" s="2" t="s">
        <v>2724</v>
      </c>
      <c r="C2292" s="2" t="s">
        <v>2806</v>
      </c>
      <c r="D2292" s="2" t="s">
        <v>2810</v>
      </c>
    </row>
    <row r="2293" spans="1:4" ht="22.5" customHeight="1" x14ac:dyDescent="0.25">
      <c r="A2293" s="1">
        <v>2293</v>
      </c>
      <c r="B2293" s="2" t="s">
        <v>2724</v>
      </c>
      <c r="C2293" s="2" t="s">
        <v>2806</v>
      </c>
      <c r="D2293" s="2" t="s">
        <v>539</v>
      </c>
    </row>
    <row r="2294" spans="1:4" ht="22.5" customHeight="1" x14ac:dyDescent="0.25">
      <c r="A2294" s="1">
        <v>2294</v>
      </c>
      <c r="B2294" s="2" t="s">
        <v>2724</v>
      </c>
      <c r="C2294" s="2" t="s">
        <v>2806</v>
      </c>
      <c r="D2294" s="2" t="s">
        <v>2811</v>
      </c>
    </row>
    <row r="2295" spans="1:4" ht="22.5" customHeight="1" x14ac:dyDescent="0.25">
      <c r="A2295" s="1">
        <v>2295</v>
      </c>
      <c r="B2295" s="2" t="s">
        <v>2724</v>
      </c>
      <c r="C2295" s="2" t="s">
        <v>2806</v>
      </c>
      <c r="D2295" s="2" t="s">
        <v>2812</v>
      </c>
    </row>
    <row r="2296" spans="1:4" ht="22.5" customHeight="1" x14ac:dyDescent="0.25">
      <c r="A2296" s="1">
        <v>2296</v>
      </c>
      <c r="B2296" s="2" t="s">
        <v>2724</v>
      </c>
      <c r="C2296" s="2" t="s">
        <v>2806</v>
      </c>
      <c r="D2296" s="2" t="s">
        <v>2813</v>
      </c>
    </row>
    <row r="2297" spans="1:4" ht="22.5" customHeight="1" x14ac:dyDescent="0.25">
      <c r="A2297" s="1">
        <v>2297</v>
      </c>
      <c r="B2297" s="2" t="s">
        <v>2724</v>
      </c>
      <c r="C2297" s="2" t="s">
        <v>2806</v>
      </c>
      <c r="D2297" s="2" t="s">
        <v>2814</v>
      </c>
    </row>
    <row r="2298" spans="1:4" ht="22.5" customHeight="1" x14ac:dyDescent="0.25">
      <c r="A2298" s="1">
        <v>2298</v>
      </c>
      <c r="B2298" s="2" t="s">
        <v>2724</v>
      </c>
      <c r="C2298" s="2" t="s">
        <v>2806</v>
      </c>
      <c r="D2298" s="2" t="s">
        <v>2815</v>
      </c>
    </row>
    <row r="2299" spans="1:4" ht="22.5" customHeight="1" x14ac:dyDescent="0.25">
      <c r="A2299" s="1">
        <v>2299</v>
      </c>
      <c r="B2299" s="2" t="s">
        <v>2724</v>
      </c>
      <c r="C2299" s="2" t="s">
        <v>2806</v>
      </c>
      <c r="D2299" s="2" t="s">
        <v>2816</v>
      </c>
    </row>
    <row r="2300" spans="1:4" ht="22.5" customHeight="1" x14ac:dyDescent="0.25">
      <c r="A2300" s="1">
        <v>2300</v>
      </c>
      <c r="B2300" s="2" t="s">
        <v>2724</v>
      </c>
      <c r="C2300" s="2" t="s">
        <v>2806</v>
      </c>
      <c r="D2300" s="2" t="s">
        <v>2817</v>
      </c>
    </row>
    <row r="2301" spans="1:4" ht="22.5" customHeight="1" x14ac:dyDescent="0.25">
      <c r="A2301" s="1">
        <v>2301</v>
      </c>
      <c r="B2301" s="2" t="s">
        <v>2724</v>
      </c>
      <c r="C2301" s="2" t="s">
        <v>2806</v>
      </c>
      <c r="D2301" s="2" t="s">
        <v>2818</v>
      </c>
    </row>
    <row r="2302" spans="1:4" ht="22.5" customHeight="1" x14ac:dyDescent="0.25">
      <c r="A2302" s="1">
        <v>2302</v>
      </c>
      <c r="B2302" s="2" t="s">
        <v>2724</v>
      </c>
      <c r="C2302" s="2" t="s">
        <v>2806</v>
      </c>
      <c r="D2302" s="2" t="s">
        <v>2819</v>
      </c>
    </row>
    <row r="2303" spans="1:4" ht="22.5" customHeight="1" x14ac:dyDescent="0.25">
      <c r="A2303" s="1">
        <v>2303</v>
      </c>
      <c r="B2303" s="2" t="s">
        <v>2724</v>
      </c>
      <c r="C2303" s="2" t="s">
        <v>2806</v>
      </c>
      <c r="D2303" s="2" t="s">
        <v>2820</v>
      </c>
    </row>
    <row r="2304" spans="1:4" ht="22.5" customHeight="1" x14ac:dyDescent="0.25">
      <c r="A2304" s="1">
        <v>2304</v>
      </c>
      <c r="B2304" s="2" t="s">
        <v>2724</v>
      </c>
      <c r="C2304" s="2" t="s">
        <v>2821</v>
      </c>
      <c r="D2304" s="2" t="s">
        <v>2822</v>
      </c>
    </row>
    <row r="2305" spans="1:4" ht="22.5" customHeight="1" x14ac:dyDescent="0.25">
      <c r="A2305" s="1">
        <v>2305</v>
      </c>
      <c r="B2305" s="2" t="s">
        <v>2724</v>
      </c>
      <c r="C2305" s="2" t="s">
        <v>2821</v>
      </c>
      <c r="D2305" s="2" t="s">
        <v>2823</v>
      </c>
    </row>
    <row r="2306" spans="1:4" ht="22.5" customHeight="1" x14ac:dyDescent="0.25">
      <c r="A2306" s="1">
        <v>2306</v>
      </c>
      <c r="B2306" s="2" t="s">
        <v>2724</v>
      </c>
      <c r="C2306" s="2" t="s">
        <v>2821</v>
      </c>
      <c r="D2306" s="2" t="s">
        <v>2824</v>
      </c>
    </row>
    <row r="2307" spans="1:4" ht="22.5" customHeight="1" x14ac:dyDescent="0.25">
      <c r="A2307" s="1">
        <v>2307</v>
      </c>
      <c r="B2307" s="2" t="s">
        <v>2724</v>
      </c>
      <c r="C2307" s="2" t="s">
        <v>2821</v>
      </c>
      <c r="D2307" s="2" t="s">
        <v>2825</v>
      </c>
    </row>
    <row r="2308" spans="1:4" ht="22.5" customHeight="1" x14ac:dyDescent="0.25">
      <c r="A2308" s="1">
        <v>2308</v>
      </c>
      <c r="B2308" s="2" t="s">
        <v>2724</v>
      </c>
      <c r="C2308" s="2" t="s">
        <v>2821</v>
      </c>
      <c r="D2308" s="2" t="s">
        <v>2826</v>
      </c>
    </row>
    <row r="2309" spans="1:4" ht="22.5" customHeight="1" x14ac:dyDescent="0.25">
      <c r="A2309" s="1">
        <v>2309</v>
      </c>
      <c r="B2309" s="2" t="s">
        <v>2724</v>
      </c>
      <c r="C2309" s="2" t="s">
        <v>2821</v>
      </c>
      <c r="D2309" s="2" t="s">
        <v>2827</v>
      </c>
    </row>
    <row r="2310" spans="1:4" ht="22.5" customHeight="1" x14ac:dyDescent="0.25">
      <c r="A2310" s="1">
        <v>2310</v>
      </c>
      <c r="B2310" s="2" t="s">
        <v>2724</v>
      </c>
      <c r="C2310" s="2" t="s">
        <v>2821</v>
      </c>
      <c r="D2310" s="2" t="s">
        <v>2828</v>
      </c>
    </row>
    <row r="2311" spans="1:4" ht="22.5" customHeight="1" x14ac:dyDescent="0.25">
      <c r="A2311" s="1">
        <v>2311</v>
      </c>
      <c r="B2311" s="2" t="s">
        <v>2724</v>
      </c>
      <c r="C2311" s="2" t="s">
        <v>2821</v>
      </c>
      <c r="D2311" s="2" t="s">
        <v>1081</v>
      </c>
    </row>
    <row r="2312" spans="1:4" ht="22.5" customHeight="1" x14ac:dyDescent="0.25">
      <c r="A2312" s="1">
        <v>2312</v>
      </c>
      <c r="B2312" s="2" t="s">
        <v>2724</v>
      </c>
      <c r="C2312" s="2" t="s">
        <v>2821</v>
      </c>
      <c r="D2312" s="2" t="s">
        <v>1026</v>
      </c>
    </row>
    <row r="2313" spans="1:4" ht="22.5" customHeight="1" x14ac:dyDescent="0.25">
      <c r="A2313" s="1">
        <v>2313</v>
      </c>
      <c r="B2313" s="2" t="s">
        <v>2724</v>
      </c>
      <c r="C2313" s="2" t="s">
        <v>2821</v>
      </c>
      <c r="D2313" s="2" t="s">
        <v>2829</v>
      </c>
    </row>
    <row r="2314" spans="1:4" ht="22.5" customHeight="1" x14ac:dyDescent="0.25">
      <c r="A2314" s="1">
        <v>2314</v>
      </c>
      <c r="B2314" s="2" t="s">
        <v>2724</v>
      </c>
      <c r="C2314" s="2" t="s">
        <v>2821</v>
      </c>
      <c r="D2314" s="2" t="s">
        <v>2830</v>
      </c>
    </row>
    <row r="2315" spans="1:4" ht="22.5" customHeight="1" x14ac:dyDescent="0.25">
      <c r="A2315" s="1">
        <v>2315</v>
      </c>
      <c r="B2315" s="2" t="s">
        <v>2724</v>
      </c>
      <c r="C2315" s="2" t="s">
        <v>2821</v>
      </c>
      <c r="D2315" s="2" t="s">
        <v>2831</v>
      </c>
    </row>
    <row r="2316" spans="1:4" ht="22.5" customHeight="1" x14ac:dyDescent="0.25">
      <c r="A2316" s="1">
        <v>2316</v>
      </c>
      <c r="B2316" s="2" t="s">
        <v>2724</v>
      </c>
      <c r="C2316" s="2" t="s">
        <v>2821</v>
      </c>
      <c r="D2316" s="2" t="s">
        <v>2832</v>
      </c>
    </row>
    <row r="2317" spans="1:4" ht="22.5" customHeight="1" x14ac:dyDescent="0.25">
      <c r="A2317" s="1">
        <v>2317</v>
      </c>
      <c r="B2317" s="2" t="s">
        <v>2724</v>
      </c>
      <c r="C2317" s="2" t="s">
        <v>2821</v>
      </c>
      <c r="D2317" s="2" t="s">
        <v>2833</v>
      </c>
    </row>
    <row r="2318" spans="1:4" ht="22.5" customHeight="1" x14ac:dyDescent="0.25">
      <c r="A2318" s="1">
        <v>2318</v>
      </c>
      <c r="B2318" s="2" t="s">
        <v>2724</v>
      </c>
      <c r="C2318" s="2" t="s">
        <v>2821</v>
      </c>
      <c r="D2318" s="2" t="s">
        <v>2834</v>
      </c>
    </row>
    <row r="2319" spans="1:4" ht="22.5" customHeight="1" x14ac:dyDescent="0.25">
      <c r="A2319" s="1">
        <v>2319</v>
      </c>
      <c r="B2319" s="2" t="s">
        <v>2724</v>
      </c>
      <c r="C2319" s="2" t="s">
        <v>2821</v>
      </c>
      <c r="D2319" s="2" t="s">
        <v>2835</v>
      </c>
    </row>
    <row r="2320" spans="1:4" ht="22.5" customHeight="1" x14ac:dyDescent="0.25">
      <c r="A2320" s="1">
        <v>2320</v>
      </c>
      <c r="B2320" s="2" t="s">
        <v>2724</v>
      </c>
      <c r="C2320" s="2" t="s">
        <v>2821</v>
      </c>
      <c r="D2320" s="2" t="s">
        <v>2836</v>
      </c>
    </row>
    <row r="2321" spans="1:4" ht="22.5" customHeight="1" x14ac:dyDescent="0.25">
      <c r="A2321" s="1">
        <v>2321</v>
      </c>
      <c r="B2321" s="2" t="s">
        <v>2724</v>
      </c>
      <c r="C2321" s="2" t="s">
        <v>2837</v>
      </c>
      <c r="D2321" s="2" t="s">
        <v>2838</v>
      </c>
    </row>
    <row r="2322" spans="1:4" ht="22.5" customHeight="1" x14ac:dyDescent="0.25">
      <c r="A2322" s="1">
        <v>2322</v>
      </c>
      <c r="B2322" s="2" t="s">
        <v>2724</v>
      </c>
      <c r="C2322" s="2" t="s">
        <v>2837</v>
      </c>
      <c r="D2322" s="2" t="s">
        <v>2839</v>
      </c>
    </row>
    <row r="2323" spans="1:4" ht="22.5" customHeight="1" x14ac:dyDescent="0.25">
      <c r="A2323" s="1">
        <v>2323</v>
      </c>
      <c r="B2323" s="2" t="s">
        <v>2724</v>
      </c>
      <c r="C2323" s="2" t="s">
        <v>2837</v>
      </c>
      <c r="D2323" s="2" t="s">
        <v>726</v>
      </c>
    </row>
    <row r="2324" spans="1:4" ht="22.5" customHeight="1" x14ac:dyDescent="0.25">
      <c r="A2324" s="1">
        <v>2324</v>
      </c>
      <c r="B2324" s="2" t="s">
        <v>2724</v>
      </c>
      <c r="C2324" s="2" t="s">
        <v>2837</v>
      </c>
      <c r="D2324" s="2" t="s">
        <v>2840</v>
      </c>
    </row>
    <row r="2325" spans="1:4" ht="22.5" customHeight="1" x14ac:dyDescent="0.25">
      <c r="A2325" s="1">
        <v>2325</v>
      </c>
      <c r="B2325" s="2" t="s">
        <v>2724</v>
      </c>
      <c r="C2325" s="2" t="s">
        <v>2837</v>
      </c>
      <c r="D2325" s="2" t="s">
        <v>2841</v>
      </c>
    </row>
    <row r="2326" spans="1:4" ht="22.5" customHeight="1" x14ac:dyDescent="0.25">
      <c r="A2326" s="1">
        <v>2326</v>
      </c>
      <c r="B2326" s="2" t="s">
        <v>2724</v>
      </c>
      <c r="C2326" s="2" t="s">
        <v>2837</v>
      </c>
      <c r="D2326" s="2" t="s">
        <v>2842</v>
      </c>
    </row>
    <row r="2327" spans="1:4" ht="22.5" customHeight="1" x14ac:dyDescent="0.25">
      <c r="A2327" s="1">
        <v>2327</v>
      </c>
      <c r="B2327" s="2" t="s">
        <v>2724</v>
      </c>
      <c r="C2327" s="2" t="s">
        <v>2837</v>
      </c>
      <c r="D2327" s="2" t="s">
        <v>2843</v>
      </c>
    </row>
    <row r="2328" spans="1:4" ht="22.5" customHeight="1" x14ac:dyDescent="0.25">
      <c r="A2328" s="1">
        <v>2328</v>
      </c>
      <c r="B2328" s="2" t="s">
        <v>2724</v>
      </c>
      <c r="C2328" s="2" t="s">
        <v>2837</v>
      </c>
      <c r="D2328" s="2" t="s">
        <v>2844</v>
      </c>
    </row>
    <row r="2329" spans="1:4" ht="22.5" customHeight="1" x14ac:dyDescent="0.25">
      <c r="A2329" s="1">
        <v>2329</v>
      </c>
      <c r="B2329" s="2" t="s">
        <v>2724</v>
      </c>
      <c r="C2329" s="2" t="s">
        <v>2837</v>
      </c>
      <c r="D2329" s="2" t="s">
        <v>2845</v>
      </c>
    </row>
    <row r="2330" spans="1:4" ht="22.5" customHeight="1" x14ac:dyDescent="0.25">
      <c r="A2330" s="1">
        <v>2330</v>
      </c>
      <c r="B2330" s="2" t="s">
        <v>2724</v>
      </c>
      <c r="C2330" s="2" t="s">
        <v>2837</v>
      </c>
      <c r="D2330" s="2" t="s">
        <v>2846</v>
      </c>
    </row>
    <row r="2331" spans="1:4" ht="22.5" customHeight="1" x14ac:dyDescent="0.25">
      <c r="A2331" s="1">
        <v>2331</v>
      </c>
      <c r="B2331" s="2" t="s">
        <v>2724</v>
      </c>
      <c r="C2331" s="2" t="s">
        <v>2837</v>
      </c>
      <c r="D2331" s="2" t="s">
        <v>857</v>
      </c>
    </row>
    <row r="2332" spans="1:4" ht="22.5" customHeight="1" x14ac:dyDescent="0.25">
      <c r="A2332" s="1">
        <v>2332</v>
      </c>
      <c r="B2332" s="2" t="s">
        <v>2724</v>
      </c>
      <c r="C2332" s="2" t="s">
        <v>2837</v>
      </c>
      <c r="D2332" s="2" t="s">
        <v>2847</v>
      </c>
    </row>
    <row r="2333" spans="1:4" ht="22.5" customHeight="1" x14ac:dyDescent="0.25">
      <c r="A2333" s="1">
        <v>2333</v>
      </c>
      <c r="B2333" s="2" t="s">
        <v>2724</v>
      </c>
      <c r="C2333" s="2" t="s">
        <v>2837</v>
      </c>
      <c r="D2333" s="2" t="s">
        <v>2848</v>
      </c>
    </row>
    <row r="2334" spans="1:4" ht="22.5" customHeight="1" x14ac:dyDescent="0.25">
      <c r="A2334" s="1">
        <v>2334</v>
      </c>
      <c r="B2334" s="2" t="s">
        <v>2724</v>
      </c>
      <c r="C2334" s="2" t="s">
        <v>2837</v>
      </c>
      <c r="D2334" s="2" t="s">
        <v>2849</v>
      </c>
    </row>
    <row r="2335" spans="1:4" ht="22.5" customHeight="1" x14ac:dyDescent="0.25">
      <c r="A2335" s="1">
        <v>2335</v>
      </c>
      <c r="B2335" s="2" t="s">
        <v>2724</v>
      </c>
      <c r="C2335" s="2" t="s">
        <v>2837</v>
      </c>
      <c r="D2335" s="2" t="s">
        <v>2850</v>
      </c>
    </row>
    <row r="2336" spans="1:4" ht="22.5" customHeight="1" x14ac:dyDescent="0.25">
      <c r="A2336" s="1">
        <v>2336</v>
      </c>
      <c r="B2336" s="2" t="s">
        <v>2724</v>
      </c>
      <c r="C2336" s="2" t="s">
        <v>2837</v>
      </c>
      <c r="D2336" s="2" t="s">
        <v>2415</v>
      </c>
    </row>
    <row r="2337" spans="1:4" ht="22.5" customHeight="1" x14ac:dyDescent="0.25">
      <c r="A2337" s="1">
        <v>2337</v>
      </c>
      <c r="B2337" s="2" t="s">
        <v>2724</v>
      </c>
      <c r="C2337" s="2" t="s">
        <v>2837</v>
      </c>
      <c r="D2337" s="2" t="s">
        <v>2851</v>
      </c>
    </row>
    <row r="2338" spans="1:4" ht="22.5" customHeight="1" x14ac:dyDescent="0.25">
      <c r="A2338" s="1">
        <v>2338</v>
      </c>
      <c r="B2338" s="2" t="s">
        <v>2724</v>
      </c>
      <c r="C2338" s="2" t="s">
        <v>2837</v>
      </c>
      <c r="D2338" s="2" t="s">
        <v>2852</v>
      </c>
    </row>
    <row r="2339" spans="1:4" ht="22.5" customHeight="1" x14ac:dyDescent="0.25">
      <c r="A2339" s="1">
        <v>2339</v>
      </c>
      <c r="B2339" s="2" t="s">
        <v>2724</v>
      </c>
      <c r="C2339" s="2" t="s">
        <v>2837</v>
      </c>
      <c r="D2339" s="2" t="s">
        <v>2853</v>
      </c>
    </row>
    <row r="2340" spans="1:4" ht="22.5" customHeight="1" x14ac:dyDescent="0.25">
      <c r="A2340" s="1">
        <v>2340</v>
      </c>
      <c r="B2340" s="2" t="s">
        <v>2724</v>
      </c>
      <c r="C2340" s="2" t="s">
        <v>2837</v>
      </c>
      <c r="D2340" s="2" t="s">
        <v>1122</v>
      </c>
    </row>
    <row r="2341" spans="1:4" ht="22.5" customHeight="1" x14ac:dyDescent="0.25">
      <c r="A2341" s="1">
        <v>2341</v>
      </c>
      <c r="B2341" s="2" t="s">
        <v>2724</v>
      </c>
      <c r="C2341" s="2" t="s">
        <v>2837</v>
      </c>
      <c r="D2341" s="2" t="s">
        <v>2854</v>
      </c>
    </row>
    <row r="2342" spans="1:4" ht="22.5" customHeight="1" x14ac:dyDescent="0.25">
      <c r="A2342" s="1">
        <v>2342</v>
      </c>
      <c r="B2342" s="2" t="s">
        <v>2724</v>
      </c>
      <c r="C2342" s="2" t="s">
        <v>2837</v>
      </c>
      <c r="D2342" s="2" t="s">
        <v>957</v>
      </c>
    </row>
    <row r="2343" spans="1:4" ht="22.5" customHeight="1" x14ac:dyDescent="0.25">
      <c r="A2343" s="1">
        <v>2343</v>
      </c>
      <c r="B2343" s="2" t="s">
        <v>2724</v>
      </c>
      <c r="C2343" s="2" t="s">
        <v>2837</v>
      </c>
      <c r="D2343" s="2" t="s">
        <v>2855</v>
      </c>
    </row>
    <row r="2344" spans="1:4" ht="22.5" customHeight="1" x14ac:dyDescent="0.25">
      <c r="A2344" s="1">
        <v>2344</v>
      </c>
      <c r="B2344" s="2" t="s">
        <v>2724</v>
      </c>
      <c r="C2344" s="2" t="s">
        <v>2837</v>
      </c>
      <c r="D2344" s="2" t="s">
        <v>1911</v>
      </c>
    </row>
    <row r="2345" spans="1:4" ht="22.5" customHeight="1" x14ac:dyDescent="0.25">
      <c r="A2345" s="1">
        <v>2345</v>
      </c>
      <c r="B2345" s="2" t="s">
        <v>2724</v>
      </c>
      <c r="C2345" s="2" t="s">
        <v>2837</v>
      </c>
      <c r="D2345" s="2" t="s">
        <v>2856</v>
      </c>
    </row>
    <row r="2346" spans="1:4" ht="22.5" customHeight="1" x14ac:dyDescent="0.25">
      <c r="A2346" s="1">
        <v>2346</v>
      </c>
      <c r="B2346" s="2" t="s">
        <v>2724</v>
      </c>
      <c r="C2346" s="2" t="s">
        <v>2837</v>
      </c>
      <c r="D2346" s="2" t="s">
        <v>2857</v>
      </c>
    </row>
    <row r="2347" spans="1:4" ht="22.5" customHeight="1" x14ac:dyDescent="0.25">
      <c r="A2347" s="1">
        <v>2347</v>
      </c>
      <c r="B2347" s="2" t="s">
        <v>2724</v>
      </c>
      <c r="C2347" s="2" t="s">
        <v>2837</v>
      </c>
      <c r="D2347" s="2" t="s">
        <v>2858</v>
      </c>
    </row>
    <row r="2348" spans="1:4" ht="22.5" customHeight="1" x14ac:dyDescent="0.25">
      <c r="A2348" s="1">
        <v>2348</v>
      </c>
      <c r="B2348" s="2" t="s">
        <v>2724</v>
      </c>
      <c r="C2348" s="2" t="s">
        <v>2837</v>
      </c>
      <c r="D2348" s="2" t="s">
        <v>2859</v>
      </c>
    </row>
    <row r="2349" spans="1:4" ht="22.5" customHeight="1" x14ac:dyDescent="0.25">
      <c r="A2349" s="1">
        <v>2349</v>
      </c>
      <c r="B2349" s="2" t="s">
        <v>2724</v>
      </c>
      <c r="C2349" s="2" t="s">
        <v>2837</v>
      </c>
      <c r="D2349" s="2" t="s">
        <v>2860</v>
      </c>
    </row>
    <row r="2350" spans="1:4" ht="22.5" customHeight="1" x14ac:dyDescent="0.25">
      <c r="A2350" s="1">
        <v>2350</v>
      </c>
      <c r="B2350" s="2" t="s">
        <v>2724</v>
      </c>
      <c r="C2350" s="2" t="s">
        <v>2837</v>
      </c>
      <c r="D2350" s="2" t="s">
        <v>2861</v>
      </c>
    </row>
    <row r="2351" spans="1:4" ht="22.5" customHeight="1" x14ac:dyDescent="0.25">
      <c r="A2351" s="1">
        <v>2351</v>
      </c>
      <c r="B2351" s="2" t="s">
        <v>2724</v>
      </c>
      <c r="C2351" s="2" t="s">
        <v>2837</v>
      </c>
      <c r="D2351" s="2" t="s">
        <v>2862</v>
      </c>
    </row>
    <row r="2352" spans="1:4" ht="22.5" customHeight="1" x14ac:dyDescent="0.25">
      <c r="A2352" s="1">
        <v>2352</v>
      </c>
      <c r="B2352" s="2" t="s">
        <v>2724</v>
      </c>
      <c r="C2352" s="2" t="s">
        <v>2837</v>
      </c>
      <c r="D2352" s="2" t="s">
        <v>2863</v>
      </c>
    </row>
    <row r="2353" spans="1:4" ht="22.5" customHeight="1" x14ac:dyDescent="0.25">
      <c r="A2353" s="1">
        <v>2353</v>
      </c>
      <c r="B2353" s="2" t="s">
        <v>2724</v>
      </c>
      <c r="C2353" s="2" t="s">
        <v>2837</v>
      </c>
      <c r="D2353" s="2" t="s">
        <v>2864</v>
      </c>
    </row>
    <row r="2354" spans="1:4" ht="22.5" customHeight="1" x14ac:dyDescent="0.25">
      <c r="A2354" s="1">
        <v>2354</v>
      </c>
      <c r="B2354" s="2" t="s">
        <v>2724</v>
      </c>
      <c r="C2354" s="2" t="s">
        <v>2837</v>
      </c>
      <c r="D2354" s="2" t="s">
        <v>2865</v>
      </c>
    </row>
    <row r="2355" spans="1:4" ht="22.5" customHeight="1" x14ac:dyDescent="0.25">
      <c r="A2355" s="1">
        <v>2355</v>
      </c>
      <c r="B2355" s="2" t="s">
        <v>2724</v>
      </c>
      <c r="C2355" s="2" t="s">
        <v>2837</v>
      </c>
      <c r="D2355" s="2" t="s">
        <v>2866</v>
      </c>
    </row>
    <row r="2356" spans="1:4" ht="22.5" customHeight="1" x14ac:dyDescent="0.25">
      <c r="A2356" s="1">
        <v>2356</v>
      </c>
      <c r="B2356" s="2" t="s">
        <v>2724</v>
      </c>
      <c r="C2356" s="2" t="s">
        <v>2837</v>
      </c>
      <c r="D2356" s="2" t="s">
        <v>2867</v>
      </c>
    </row>
    <row r="2357" spans="1:4" ht="22.5" customHeight="1" x14ac:dyDescent="0.25">
      <c r="A2357" s="1">
        <v>2357</v>
      </c>
      <c r="B2357" s="2" t="s">
        <v>2724</v>
      </c>
      <c r="C2357" s="2" t="s">
        <v>2837</v>
      </c>
      <c r="D2357" s="2" t="s">
        <v>2868</v>
      </c>
    </row>
    <row r="2358" spans="1:4" ht="22.5" customHeight="1" x14ac:dyDescent="0.25">
      <c r="A2358" s="1">
        <v>2358</v>
      </c>
      <c r="B2358" s="2" t="s">
        <v>2724</v>
      </c>
      <c r="C2358" s="2" t="s">
        <v>2837</v>
      </c>
      <c r="D2358" s="2" t="s">
        <v>2869</v>
      </c>
    </row>
    <row r="2359" spans="1:4" ht="22.5" customHeight="1" x14ac:dyDescent="0.25">
      <c r="A2359" s="1">
        <v>2359</v>
      </c>
      <c r="B2359" s="2" t="s">
        <v>2724</v>
      </c>
      <c r="C2359" s="2" t="s">
        <v>2837</v>
      </c>
      <c r="D2359" s="2" t="s">
        <v>2870</v>
      </c>
    </row>
    <row r="2360" spans="1:4" ht="22.5" customHeight="1" x14ac:dyDescent="0.25">
      <c r="A2360" s="1">
        <v>2360</v>
      </c>
      <c r="B2360" s="2" t="s">
        <v>2724</v>
      </c>
      <c r="C2360" s="2" t="s">
        <v>2871</v>
      </c>
      <c r="D2360" s="2" t="s">
        <v>2872</v>
      </c>
    </row>
    <row r="2361" spans="1:4" ht="22.5" customHeight="1" x14ac:dyDescent="0.25">
      <c r="A2361" s="1">
        <v>2361</v>
      </c>
      <c r="B2361" s="2" t="s">
        <v>2724</v>
      </c>
      <c r="C2361" s="2" t="s">
        <v>2871</v>
      </c>
      <c r="D2361" s="2" t="s">
        <v>2873</v>
      </c>
    </row>
    <row r="2362" spans="1:4" ht="22.5" customHeight="1" x14ac:dyDescent="0.25">
      <c r="A2362" s="1">
        <v>2362</v>
      </c>
      <c r="B2362" s="2" t="s">
        <v>2724</v>
      </c>
      <c r="C2362" s="2" t="s">
        <v>2871</v>
      </c>
      <c r="D2362" s="2" t="s">
        <v>2874</v>
      </c>
    </row>
    <row r="2363" spans="1:4" ht="22.5" customHeight="1" x14ac:dyDescent="0.25">
      <c r="A2363" s="1">
        <v>2363</v>
      </c>
      <c r="B2363" s="2" t="s">
        <v>2724</v>
      </c>
      <c r="C2363" s="2" t="s">
        <v>2871</v>
      </c>
      <c r="D2363" s="2" t="s">
        <v>2875</v>
      </c>
    </row>
    <row r="2364" spans="1:4" ht="22.5" customHeight="1" x14ac:dyDescent="0.25">
      <c r="A2364" s="1">
        <v>2364</v>
      </c>
      <c r="B2364" s="2" t="s">
        <v>2724</v>
      </c>
      <c r="C2364" s="2" t="s">
        <v>2871</v>
      </c>
      <c r="D2364" s="2" t="s">
        <v>2876</v>
      </c>
    </row>
    <row r="2365" spans="1:4" ht="22.5" customHeight="1" x14ac:dyDescent="0.25">
      <c r="A2365" s="1">
        <v>2365</v>
      </c>
      <c r="B2365" s="2" t="s">
        <v>2724</v>
      </c>
      <c r="C2365" s="2" t="s">
        <v>2871</v>
      </c>
      <c r="D2365" s="2" t="s">
        <v>2877</v>
      </c>
    </row>
    <row r="2366" spans="1:4" ht="22.5" customHeight="1" x14ac:dyDescent="0.25">
      <c r="A2366" s="1">
        <v>2366</v>
      </c>
      <c r="B2366" s="2" t="s">
        <v>2724</v>
      </c>
      <c r="C2366" s="2" t="s">
        <v>2871</v>
      </c>
      <c r="D2366" s="2" t="s">
        <v>2878</v>
      </c>
    </row>
    <row r="2367" spans="1:4" ht="22.5" customHeight="1" x14ac:dyDescent="0.25">
      <c r="A2367" s="1">
        <v>2367</v>
      </c>
      <c r="B2367" s="2" t="s">
        <v>2724</v>
      </c>
      <c r="C2367" s="2" t="s">
        <v>2871</v>
      </c>
      <c r="D2367" s="2" t="s">
        <v>2879</v>
      </c>
    </row>
    <row r="2368" spans="1:4" ht="22.5" customHeight="1" x14ac:dyDescent="0.25">
      <c r="A2368" s="1">
        <v>2368</v>
      </c>
      <c r="B2368" s="2" t="s">
        <v>2724</v>
      </c>
      <c r="C2368" s="2" t="s">
        <v>2871</v>
      </c>
      <c r="D2368" s="2" t="s">
        <v>2880</v>
      </c>
    </row>
    <row r="2369" spans="1:4" ht="22.5" customHeight="1" x14ac:dyDescent="0.25">
      <c r="A2369" s="1">
        <v>2369</v>
      </c>
      <c r="B2369" s="2" t="s">
        <v>2724</v>
      </c>
      <c r="C2369" s="2" t="s">
        <v>2871</v>
      </c>
      <c r="D2369" s="2" t="s">
        <v>2881</v>
      </c>
    </row>
    <row r="2370" spans="1:4" ht="22.5" customHeight="1" x14ac:dyDescent="0.25">
      <c r="A2370" s="1">
        <v>2370</v>
      </c>
      <c r="B2370" s="2" t="s">
        <v>2724</v>
      </c>
      <c r="C2370" s="2" t="s">
        <v>2871</v>
      </c>
      <c r="D2370" s="2" t="s">
        <v>2882</v>
      </c>
    </row>
    <row r="2371" spans="1:4" ht="22.5" customHeight="1" x14ac:dyDescent="0.25">
      <c r="A2371" s="1">
        <v>2371</v>
      </c>
      <c r="B2371" s="2" t="s">
        <v>2724</v>
      </c>
      <c r="C2371" s="2" t="s">
        <v>2883</v>
      </c>
      <c r="D2371" s="2" t="s">
        <v>2884</v>
      </c>
    </row>
    <row r="2372" spans="1:4" ht="22.5" customHeight="1" x14ac:dyDescent="0.25">
      <c r="A2372" s="1">
        <v>2372</v>
      </c>
      <c r="B2372" s="2" t="s">
        <v>2724</v>
      </c>
      <c r="C2372" s="2" t="s">
        <v>2883</v>
      </c>
      <c r="D2372" s="2" t="s">
        <v>2885</v>
      </c>
    </row>
    <row r="2373" spans="1:4" ht="22.5" customHeight="1" x14ac:dyDescent="0.25">
      <c r="A2373" s="1">
        <v>2373</v>
      </c>
      <c r="B2373" s="2" t="s">
        <v>2724</v>
      </c>
      <c r="C2373" s="2" t="s">
        <v>2883</v>
      </c>
      <c r="D2373" s="2" t="s">
        <v>2886</v>
      </c>
    </row>
    <row r="2374" spans="1:4" ht="22.5" customHeight="1" x14ac:dyDescent="0.25">
      <c r="A2374" s="1">
        <v>2374</v>
      </c>
      <c r="B2374" s="2" t="s">
        <v>2724</v>
      </c>
      <c r="C2374" s="2" t="s">
        <v>2883</v>
      </c>
      <c r="D2374" s="2" t="s">
        <v>2887</v>
      </c>
    </row>
    <row r="2375" spans="1:4" ht="22.5" customHeight="1" x14ac:dyDescent="0.25">
      <c r="A2375" s="1">
        <v>2375</v>
      </c>
      <c r="B2375" s="2" t="s">
        <v>2724</v>
      </c>
      <c r="C2375" s="2" t="s">
        <v>2883</v>
      </c>
      <c r="D2375" s="2" t="s">
        <v>2888</v>
      </c>
    </row>
    <row r="2376" spans="1:4" ht="22.5" customHeight="1" x14ac:dyDescent="0.25">
      <c r="A2376" s="1">
        <v>2376</v>
      </c>
      <c r="B2376" s="2" t="s">
        <v>2724</v>
      </c>
      <c r="C2376" s="2" t="s">
        <v>2883</v>
      </c>
      <c r="D2376" s="2" t="s">
        <v>2889</v>
      </c>
    </row>
    <row r="2377" spans="1:4" ht="22.5" customHeight="1" x14ac:dyDescent="0.25">
      <c r="A2377" s="1">
        <v>2377</v>
      </c>
      <c r="B2377" s="2" t="s">
        <v>2724</v>
      </c>
      <c r="C2377" s="2" t="s">
        <v>2883</v>
      </c>
      <c r="D2377" s="2" t="s">
        <v>2890</v>
      </c>
    </row>
    <row r="2378" spans="1:4" ht="22.5" customHeight="1" x14ac:dyDescent="0.25">
      <c r="A2378" s="1">
        <v>2378</v>
      </c>
      <c r="B2378" s="2" t="s">
        <v>2724</v>
      </c>
      <c r="C2378" s="2" t="s">
        <v>2883</v>
      </c>
      <c r="D2378" s="2" t="s">
        <v>2891</v>
      </c>
    </row>
    <row r="2379" spans="1:4" ht="22.5" customHeight="1" x14ac:dyDescent="0.25">
      <c r="A2379" s="1">
        <v>2379</v>
      </c>
      <c r="B2379" s="2" t="s">
        <v>2724</v>
      </c>
      <c r="C2379" s="2" t="s">
        <v>2883</v>
      </c>
      <c r="D2379" s="2" t="s">
        <v>2892</v>
      </c>
    </row>
    <row r="2380" spans="1:4" ht="22.5" customHeight="1" x14ac:dyDescent="0.25">
      <c r="A2380" s="1">
        <v>2380</v>
      </c>
      <c r="B2380" s="2" t="s">
        <v>2724</v>
      </c>
      <c r="C2380" s="2" t="s">
        <v>2883</v>
      </c>
      <c r="D2380" s="2" t="s">
        <v>2893</v>
      </c>
    </row>
    <row r="2381" spans="1:4" ht="22.5" customHeight="1" x14ac:dyDescent="0.25">
      <c r="A2381" s="1">
        <v>2381</v>
      </c>
      <c r="B2381" s="2" t="s">
        <v>2724</v>
      </c>
      <c r="C2381" s="2" t="s">
        <v>2883</v>
      </c>
      <c r="D2381" s="2" t="s">
        <v>2894</v>
      </c>
    </row>
    <row r="2382" spans="1:4" ht="22.5" customHeight="1" x14ac:dyDescent="0.25">
      <c r="A2382" s="1">
        <v>2382</v>
      </c>
      <c r="B2382" s="2" t="s">
        <v>2724</v>
      </c>
      <c r="C2382" s="2" t="s">
        <v>2883</v>
      </c>
      <c r="D2382" s="2" t="s">
        <v>2895</v>
      </c>
    </row>
    <row r="2383" spans="1:4" ht="22.5" customHeight="1" x14ac:dyDescent="0.25">
      <c r="A2383" s="1">
        <v>2383</v>
      </c>
      <c r="B2383" s="2" t="s">
        <v>2724</v>
      </c>
      <c r="C2383" s="2" t="s">
        <v>2883</v>
      </c>
      <c r="D2383" s="2" t="s">
        <v>2896</v>
      </c>
    </row>
    <row r="2384" spans="1:4" ht="22.5" customHeight="1" x14ac:dyDescent="0.25">
      <c r="A2384" s="1">
        <v>2384</v>
      </c>
      <c r="B2384" s="2" t="s">
        <v>2724</v>
      </c>
      <c r="C2384" s="2" t="s">
        <v>2883</v>
      </c>
      <c r="D2384" s="2" t="s">
        <v>1082</v>
      </c>
    </row>
    <row r="2385" spans="1:4" ht="22.5" customHeight="1" x14ac:dyDescent="0.25">
      <c r="A2385" s="1">
        <v>2385</v>
      </c>
      <c r="B2385" s="2" t="s">
        <v>2724</v>
      </c>
      <c r="C2385" s="2" t="s">
        <v>2883</v>
      </c>
      <c r="D2385" s="2" t="s">
        <v>2897</v>
      </c>
    </row>
    <row r="2386" spans="1:4" ht="22.5" customHeight="1" x14ac:dyDescent="0.25">
      <c r="A2386" s="1">
        <v>2386</v>
      </c>
      <c r="B2386" s="2" t="s">
        <v>2724</v>
      </c>
      <c r="C2386" s="2" t="s">
        <v>2883</v>
      </c>
      <c r="D2386" s="2" t="s">
        <v>2898</v>
      </c>
    </row>
    <row r="2387" spans="1:4" ht="22.5" customHeight="1" x14ac:dyDescent="0.25">
      <c r="A2387" s="1">
        <v>2387</v>
      </c>
      <c r="B2387" s="2" t="s">
        <v>2724</v>
      </c>
      <c r="C2387" s="2" t="s">
        <v>2883</v>
      </c>
      <c r="D2387" s="2" t="s">
        <v>2899</v>
      </c>
    </row>
    <row r="2388" spans="1:4" ht="22.5" customHeight="1" x14ac:dyDescent="0.25">
      <c r="A2388" s="1">
        <v>2388</v>
      </c>
      <c r="B2388" s="2" t="s">
        <v>2724</v>
      </c>
      <c r="C2388" s="2" t="s">
        <v>2883</v>
      </c>
      <c r="D2388" s="2" t="s">
        <v>2900</v>
      </c>
    </row>
    <row r="2389" spans="1:4" ht="22.5" customHeight="1" x14ac:dyDescent="0.25">
      <c r="A2389" s="1">
        <v>2389</v>
      </c>
      <c r="B2389" s="2" t="s">
        <v>2724</v>
      </c>
      <c r="C2389" s="2" t="s">
        <v>2883</v>
      </c>
      <c r="D2389" s="2" t="s">
        <v>2901</v>
      </c>
    </row>
    <row r="2390" spans="1:4" ht="22.5" customHeight="1" x14ac:dyDescent="0.25">
      <c r="A2390" s="1">
        <v>2390</v>
      </c>
      <c r="B2390" s="2" t="s">
        <v>2724</v>
      </c>
      <c r="C2390" s="2" t="s">
        <v>2883</v>
      </c>
      <c r="D2390" s="2" t="s">
        <v>2902</v>
      </c>
    </row>
    <row r="2391" spans="1:4" ht="22.5" customHeight="1" x14ac:dyDescent="0.25">
      <c r="A2391" s="1">
        <v>2391</v>
      </c>
      <c r="B2391" s="2" t="s">
        <v>2724</v>
      </c>
      <c r="C2391" s="2" t="s">
        <v>2883</v>
      </c>
      <c r="D2391" s="2" t="s">
        <v>2903</v>
      </c>
    </row>
    <row r="2392" spans="1:4" ht="22.5" customHeight="1" x14ac:dyDescent="0.25">
      <c r="A2392" s="1">
        <v>2392</v>
      </c>
      <c r="B2392" s="2" t="s">
        <v>2724</v>
      </c>
      <c r="C2392" s="2" t="s">
        <v>2883</v>
      </c>
      <c r="D2392" s="2" t="s">
        <v>2904</v>
      </c>
    </row>
    <row r="2393" spans="1:4" ht="22.5" customHeight="1" x14ac:dyDescent="0.25">
      <c r="A2393" s="1">
        <v>2393</v>
      </c>
      <c r="B2393" s="2" t="s">
        <v>2724</v>
      </c>
      <c r="C2393" s="2" t="s">
        <v>2883</v>
      </c>
      <c r="D2393" s="2" t="s">
        <v>2905</v>
      </c>
    </row>
    <row r="2394" spans="1:4" ht="22.5" customHeight="1" x14ac:dyDescent="0.25">
      <c r="A2394" s="1">
        <v>2394</v>
      </c>
      <c r="B2394" s="2" t="s">
        <v>2724</v>
      </c>
      <c r="C2394" s="2" t="s">
        <v>2883</v>
      </c>
      <c r="D2394" s="2" t="s">
        <v>2906</v>
      </c>
    </row>
    <row r="2395" spans="1:4" ht="22.5" customHeight="1" x14ac:dyDescent="0.25">
      <c r="A2395" s="1">
        <v>2395</v>
      </c>
      <c r="B2395" s="2" t="s">
        <v>2724</v>
      </c>
      <c r="C2395" s="2" t="s">
        <v>2883</v>
      </c>
      <c r="D2395" s="2" t="s">
        <v>2907</v>
      </c>
    </row>
    <row r="2396" spans="1:4" ht="22.5" customHeight="1" x14ac:dyDescent="0.25">
      <c r="A2396" s="1">
        <v>2396</v>
      </c>
      <c r="B2396" s="2" t="s">
        <v>2724</v>
      </c>
      <c r="C2396" s="2" t="s">
        <v>2883</v>
      </c>
      <c r="D2396" s="2" t="s">
        <v>2908</v>
      </c>
    </row>
    <row r="2397" spans="1:4" ht="22.5" customHeight="1" x14ac:dyDescent="0.25">
      <c r="A2397" s="1">
        <v>2397</v>
      </c>
      <c r="B2397" s="2" t="s">
        <v>2724</v>
      </c>
      <c r="C2397" s="2" t="s">
        <v>2883</v>
      </c>
      <c r="D2397" s="2" t="s">
        <v>2909</v>
      </c>
    </row>
    <row r="2398" spans="1:4" ht="22.5" customHeight="1" x14ac:dyDescent="0.25">
      <c r="A2398" s="1">
        <v>2398</v>
      </c>
      <c r="B2398" s="2" t="s">
        <v>2724</v>
      </c>
      <c r="C2398" s="2" t="s">
        <v>2910</v>
      </c>
      <c r="D2398" s="2" t="s">
        <v>2911</v>
      </c>
    </row>
    <row r="2399" spans="1:4" ht="22.5" customHeight="1" x14ac:dyDescent="0.25">
      <c r="A2399" s="1">
        <v>2399</v>
      </c>
      <c r="B2399" s="2" t="s">
        <v>2724</v>
      </c>
      <c r="C2399" s="2" t="s">
        <v>2910</v>
      </c>
      <c r="D2399" s="2" t="s">
        <v>2912</v>
      </c>
    </row>
    <row r="2400" spans="1:4" ht="22.5" customHeight="1" x14ac:dyDescent="0.25">
      <c r="A2400" s="1">
        <v>2400</v>
      </c>
      <c r="B2400" s="2" t="s">
        <v>2724</v>
      </c>
      <c r="C2400" s="2" t="s">
        <v>2910</v>
      </c>
      <c r="D2400" s="2" t="s">
        <v>2913</v>
      </c>
    </row>
    <row r="2401" spans="1:4" ht="22.5" customHeight="1" x14ac:dyDescent="0.25">
      <c r="A2401" s="1">
        <v>2401</v>
      </c>
      <c r="B2401" s="2" t="s">
        <v>2724</v>
      </c>
      <c r="C2401" s="2" t="s">
        <v>2910</v>
      </c>
      <c r="D2401" s="2" t="s">
        <v>2914</v>
      </c>
    </row>
    <row r="2402" spans="1:4" ht="22.5" customHeight="1" x14ac:dyDescent="0.25">
      <c r="A2402" s="1">
        <v>2402</v>
      </c>
      <c r="B2402" s="2" t="s">
        <v>2724</v>
      </c>
      <c r="C2402" s="2" t="s">
        <v>2910</v>
      </c>
      <c r="D2402" s="2" t="s">
        <v>2915</v>
      </c>
    </row>
    <row r="2403" spans="1:4" ht="22.5" customHeight="1" x14ac:dyDescent="0.25">
      <c r="A2403" s="1">
        <v>2403</v>
      </c>
      <c r="B2403" s="2" t="s">
        <v>2724</v>
      </c>
      <c r="C2403" s="2" t="s">
        <v>2910</v>
      </c>
      <c r="D2403" s="2" t="s">
        <v>2916</v>
      </c>
    </row>
    <row r="2404" spans="1:4" ht="22.5" customHeight="1" x14ac:dyDescent="0.25">
      <c r="A2404" s="1">
        <v>2404</v>
      </c>
      <c r="B2404" s="2" t="s">
        <v>2724</v>
      </c>
      <c r="C2404" s="2" t="s">
        <v>2910</v>
      </c>
      <c r="D2404" s="2" t="s">
        <v>2917</v>
      </c>
    </row>
    <row r="2405" spans="1:4" ht="22.5" customHeight="1" x14ac:dyDescent="0.25">
      <c r="A2405" s="1">
        <v>2405</v>
      </c>
      <c r="B2405" s="2" t="s">
        <v>2724</v>
      </c>
      <c r="C2405" s="2" t="s">
        <v>2910</v>
      </c>
      <c r="D2405" s="2" t="s">
        <v>2918</v>
      </c>
    </row>
    <row r="2406" spans="1:4" ht="22.5" customHeight="1" x14ac:dyDescent="0.25">
      <c r="A2406" s="1">
        <v>2406</v>
      </c>
      <c r="B2406" s="2" t="s">
        <v>2724</v>
      </c>
      <c r="C2406" s="2" t="s">
        <v>2910</v>
      </c>
      <c r="D2406" s="2" t="s">
        <v>2919</v>
      </c>
    </row>
    <row r="2407" spans="1:4" ht="22.5" customHeight="1" x14ac:dyDescent="0.25">
      <c r="A2407" s="1">
        <v>2407</v>
      </c>
      <c r="B2407" s="2" t="s">
        <v>2724</v>
      </c>
      <c r="C2407" s="2" t="s">
        <v>2910</v>
      </c>
      <c r="D2407" s="2" t="s">
        <v>2920</v>
      </c>
    </row>
    <row r="2408" spans="1:4" ht="22.5" customHeight="1" x14ac:dyDescent="0.25">
      <c r="A2408" s="1">
        <v>2408</v>
      </c>
      <c r="B2408" s="2" t="s">
        <v>2724</v>
      </c>
      <c r="C2408" s="2" t="s">
        <v>2910</v>
      </c>
      <c r="D2408" s="2" t="s">
        <v>2921</v>
      </c>
    </row>
    <row r="2409" spans="1:4" ht="22.5" customHeight="1" x14ac:dyDescent="0.25">
      <c r="A2409" s="1">
        <v>2409</v>
      </c>
      <c r="B2409" s="2" t="s">
        <v>2922</v>
      </c>
      <c r="C2409" s="2" t="s">
        <v>2923</v>
      </c>
      <c r="D2409" s="2" t="s">
        <v>2923</v>
      </c>
    </row>
    <row r="2410" spans="1:4" ht="22.5" customHeight="1" x14ac:dyDescent="0.25">
      <c r="A2410" s="1">
        <v>2410</v>
      </c>
      <c r="B2410" s="2" t="s">
        <v>2922</v>
      </c>
      <c r="C2410" s="2" t="s">
        <v>2923</v>
      </c>
      <c r="D2410" s="2" t="s">
        <v>2924</v>
      </c>
    </row>
    <row r="2411" spans="1:4" ht="22.5" customHeight="1" x14ac:dyDescent="0.25">
      <c r="A2411" s="1">
        <v>2411</v>
      </c>
      <c r="B2411" s="2" t="s">
        <v>2922</v>
      </c>
      <c r="C2411" s="2" t="s">
        <v>2923</v>
      </c>
      <c r="D2411" s="2" t="s">
        <v>2925</v>
      </c>
    </row>
    <row r="2412" spans="1:4" ht="22.5" customHeight="1" x14ac:dyDescent="0.25">
      <c r="A2412" s="1">
        <v>2412</v>
      </c>
      <c r="B2412" s="2" t="s">
        <v>2922</v>
      </c>
      <c r="C2412" s="2" t="s">
        <v>2923</v>
      </c>
      <c r="D2412" s="2" t="s">
        <v>2926</v>
      </c>
    </row>
    <row r="2413" spans="1:4" ht="22.5" customHeight="1" x14ac:dyDescent="0.25">
      <c r="A2413" s="1">
        <v>2413</v>
      </c>
      <c r="B2413" s="2" t="s">
        <v>2922</v>
      </c>
      <c r="C2413" s="2" t="s">
        <v>2923</v>
      </c>
      <c r="D2413" s="2" t="s">
        <v>2927</v>
      </c>
    </row>
    <row r="2414" spans="1:4" ht="22.5" customHeight="1" x14ac:dyDescent="0.25">
      <c r="A2414" s="1">
        <v>2414</v>
      </c>
      <c r="B2414" s="2" t="s">
        <v>2922</v>
      </c>
      <c r="C2414" s="2" t="s">
        <v>2923</v>
      </c>
      <c r="D2414" s="2" t="s">
        <v>2928</v>
      </c>
    </row>
    <row r="2415" spans="1:4" ht="22.5" customHeight="1" x14ac:dyDescent="0.25">
      <c r="A2415" s="1">
        <v>2415</v>
      </c>
      <c r="B2415" s="2" t="s">
        <v>2922</v>
      </c>
      <c r="C2415" s="2" t="s">
        <v>2923</v>
      </c>
      <c r="D2415" s="2" t="s">
        <v>2929</v>
      </c>
    </row>
    <row r="2416" spans="1:4" ht="22.5" customHeight="1" x14ac:dyDescent="0.25">
      <c r="A2416" s="1">
        <v>2416</v>
      </c>
      <c r="B2416" s="2" t="s">
        <v>2922</v>
      </c>
      <c r="C2416" s="2" t="s">
        <v>2923</v>
      </c>
      <c r="D2416" s="2" t="s">
        <v>849</v>
      </c>
    </row>
    <row r="2417" spans="1:4" ht="22.5" customHeight="1" x14ac:dyDescent="0.25">
      <c r="A2417" s="1">
        <v>2417</v>
      </c>
      <c r="B2417" s="2" t="s">
        <v>2922</v>
      </c>
      <c r="C2417" s="2" t="s">
        <v>2923</v>
      </c>
      <c r="D2417" s="2" t="s">
        <v>1270</v>
      </c>
    </row>
    <row r="2418" spans="1:4" ht="22.5" customHeight="1" x14ac:dyDescent="0.25">
      <c r="A2418" s="1">
        <v>2418</v>
      </c>
      <c r="B2418" s="2" t="s">
        <v>2922</v>
      </c>
      <c r="C2418" s="2" t="s">
        <v>2923</v>
      </c>
      <c r="D2418" s="2" t="s">
        <v>2930</v>
      </c>
    </row>
    <row r="2419" spans="1:4" ht="22.5" customHeight="1" x14ac:dyDescent="0.25">
      <c r="A2419" s="1">
        <v>2419</v>
      </c>
      <c r="B2419" s="2" t="s">
        <v>2922</v>
      </c>
      <c r="C2419" s="2" t="s">
        <v>2923</v>
      </c>
      <c r="D2419" s="2" t="s">
        <v>2931</v>
      </c>
    </row>
    <row r="2420" spans="1:4" ht="22.5" customHeight="1" x14ac:dyDescent="0.25">
      <c r="A2420" s="1">
        <v>2420</v>
      </c>
      <c r="B2420" s="2" t="s">
        <v>2922</v>
      </c>
      <c r="C2420" s="2" t="s">
        <v>2923</v>
      </c>
      <c r="D2420" s="2" t="s">
        <v>2932</v>
      </c>
    </row>
    <row r="2421" spans="1:4" ht="22.5" customHeight="1" x14ac:dyDescent="0.25">
      <c r="A2421" s="1">
        <v>2421</v>
      </c>
      <c r="B2421" s="2" t="s">
        <v>2922</v>
      </c>
      <c r="C2421" s="2" t="s">
        <v>2923</v>
      </c>
      <c r="D2421" s="2" t="s">
        <v>2933</v>
      </c>
    </row>
    <row r="2422" spans="1:4" ht="22.5" customHeight="1" x14ac:dyDescent="0.25">
      <c r="A2422" s="1">
        <v>2422</v>
      </c>
      <c r="B2422" s="2" t="s">
        <v>2922</v>
      </c>
      <c r="C2422" s="2" t="s">
        <v>2923</v>
      </c>
      <c r="D2422" s="2" t="s">
        <v>2934</v>
      </c>
    </row>
    <row r="2423" spans="1:4" ht="22.5" customHeight="1" x14ac:dyDescent="0.25">
      <c r="A2423" s="1">
        <v>2423</v>
      </c>
      <c r="B2423" s="2" t="s">
        <v>2922</v>
      </c>
      <c r="C2423" s="2" t="s">
        <v>2935</v>
      </c>
      <c r="D2423" s="2" t="s">
        <v>2936</v>
      </c>
    </row>
    <row r="2424" spans="1:4" ht="22.5" customHeight="1" x14ac:dyDescent="0.25">
      <c r="A2424" s="1">
        <v>2424</v>
      </c>
      <c r="B2424" s="2" t="s">
        <v>2922</v>
      </c>
      <c r="C2424" s="2" t="s">
        <v>2935</v>
      </c>
      <c r="D2424" s="2" t="s">
        <v>2937</v>
      </c>
    </row>
    <row r="2425" spans="1:4" ht="22.5" customHeight="1" x14ac:dyDescent="0.25">
      <c r="A2425" s="1">
        <v>2425</v>
      </c>
      <c r="B2425" s="2" t="s">
        <v>2922</v>
      </c>
      <c r="C2425" s="2" t="s">
        <v>2935</v>
      </c>
      <c r="D2425" s="2" t="s">
        <v>707</v>
      </c>
    </row>
    <row r="2426" spans="1:4" ht="22.5" customHeight="1" x14ac:dyDescent="0.25">
      <c r="A2426" s="1">
        <v>2426</v>
      </c>
      <c r="B2426" s="2" t="s">
        <v>2922</v>
      </c>
      <c r="C2426" s="2" t="s">
        <v>2935</v>
      </c>
      <c r="D2426" s="2" t="s">
        <v>2938</v>
      </c>
    </row>
    <row r="2427" spans="1:4" ht="22.5" customHeight="1" x14ac:dyDescent="0.25">
      <c r="A2427" s="1">
        <v>2427</v>
      </c>
      <c r="B2427" s="2" t="s">
        <v>2922</v>
      </c>
      <c r="C2427" s="2" t="s">
        <v>2935</v>
      </c>
      <c r="D2427" s="2" t="s">
        <v>2939</v>
      </c>
    </row>
    <row r="2428" spans="1:4" ht="22.5" customHeight="1" x14ac:dyDescent="0.25">
      <c r="A2428" s="1">
        <v>2428</v>
      </c>
      <c r="B2428" s="2" t="s">
        <v>2922</v>
      </c>
      <c r="C2428" s="2" t="s">
        <v>2935</v>
      </c>
      <c r="D2428" s="2" t="s">
        <v>2940</v>
      </c>
    </row>
    <row r="2429" spans="1:4" ht="22.5" customHeight="1" x14ac:dyDescent="0.25">
      <c r="A2429" s="1">
        <v>2429</v>
      </c>
      <c r="B2429" s="2" t="s">
        <v>2922</v>
      </c>
      <c r="C2429" s="2" t="s">
        <v>2935</v>
      </c>
      <c r="D2429" s="2" t="s">
        <v>2941</v>
      </c>
    </row>
    <row r="2430" spans="1:4" ht="22.5" customHeight="1" x14ac:dyDescent="0.25">
      <c r="A2430" s="1">
        <v>2430</v>
      </c>
      <c r="B2430" s="2" t="s">
        <v>2922</v>
      </c>
      <c r="C2430" s="2" t="s">
        <v>2935</v>
      </c>
      <c r="D2430" s="2" t="s">
        <v>2942</v>
      </c>
    </row>
    <row r="2431" spans="1:4" ht="22.5" customHeight="1" x14ac:dyDescent="0.25">
      <c r="A2431" s="1">
        <v>2431</v>
      </c>
      <c r="B2431" s="2" t="s">
        <v>2922</v>
      </c>
      <c r="C2431" s="2" t="s">
        <v>2935</v>
      </c>
      <c r="D2431" s="2" t="s">
        <v>2943</v>
      </c>
    </row>
    <row r="2432" spans="1:4" ht="22.5" customHeight="1" x14ac:dyDescent="0.25">
      <c r="A2432" s="1">
        <v>2432</v>
      </c>
      <c r="B2432" s="2" t="s">
        <v>2922</v>
      </c>
      <c r="C2432" s="2" t="s">
        <v>2935</v>
      </c>
      <c r="D2432" s="2" t="s">
        <v>2944</v>
      </c>
    </row>
    <row r="2433" spans="1:4" ht="22.5" customHeight="1" x14ac:dyDescent="0.25">
      <c r="A2433" s="1">
        <v>2433</v>
      </c>
      <c r="B2433" s="2" t="s">
        <v>2922</v>
      </c>
      <c r="C2433" s="2" t="s">
        <v>2945</v>
      </c>
      <c r="D2433" s="2" t="s">
        <v>2946</v>
      </c>
    </row>
    <row r="2434" spans="1:4" ht="22.5" customHeight="1" x14ac:dyDescent="0.25">
      <c r="A2434" s="1">
        <v>2434</v>
      </c>
      <c r="B2434" s="2" t="s">
        <v>2922</v>
      </c>
      <c r="C2434" s="2" t="s">
        <v>2945</v>
      </c>
      <c r="D2434" s="2" t="s">
        <v>2947</v>
      </c>
    </row>
    <row r="2435" spans="1:4" ht="22.5" customHeight="1" x14ac:dyDescent="0.25">
      <c r="A2435" s="1">
        <v>2435</v>
      </c>
      <c r="B2435" s="2" t="s">
        <v>2922</v>
      </c>
      <c r="C2435" s="2" t="s">
        <v>2945</v>
      </c>
      <c r="D2435" s="2" t="s">
        <v>2425</v>
      </c>
    </row>
    <row r="2436" spans="1:4" ht="22.5" customHeight="1" x14ac:dyDescent="0.25">
      <c r="A2436" s="1">
        <v>2436</v>
      </c>
      <c r="B2436" s="2" t="s">
        <v>2922</v>
      </c>
      <c r="C2436" s="2" t="s">
        <v>2945</v>
      </c>
      <c r="D2436" s="2" t="s">
        <v>2948</v>
      </c>
    </row>
    <row r="2437" spans="1:4" ht="22.5" customHeight="1" x14ac:dyDescent="0.25">
      <c r="A2437" s="1">
        <v>2437</v>
      </c>
      <c r="B2437" s="2" t="s">
        <v>2922</v>
      </c>
      <c r="C2437" s="2" t="s">
        <v>2945</v>
      </c>
      <c r="D2437" s="2" t="s">
        <v>2949</v>
      </c>
    </row>
    <row r="2438" spans="1:4" ht="22.5" customHeight="1" x14ac:dyDescent="0.25">
      <c r="A2438" s="1">
        <v>2438</v>
      </c>
      <c r="B2438" s="2" t="s">
        <v>2922</v>
      </c>
      <c r="C2438" s="2" t="s">
        <v>2945</v>
      </c>
      <c r="D2438" s="2" t="s">
        <v>2950</v>
      </c>
    </row>
    <row r="2439" spans="1:4" ht="22.5" customHeight="1" x14ac:dyDescent="0.25">
      <c r="A2439" s="1">
        <v>2439</v>
      </c>
      <c r="B2439" s="2" t="s">
        <v>2922</v>
      </c>
      <c r="C2439" s="2" t="s">
        <v>2945</v>
      </c>
      <c r="D2439" s="2" t="s">
        <v>2951</v>
      </c>
    </row>
    <row r="2440" spans="1:4" ht="22.5" customHeight="1" x14ac:dyDescent="0.25">
      <c r="A2440" s="1">
        <v>2440</v>
      </c>
      <c r="B2440" s="2" t="s">
        <v>2922</v>
      </c>
      <c r="C2440" s="2" t="s">
        <v>2945</v>
      </c>
      <c r="D2440" s="2" t="s">
        <v>2952</v>
      </c>
    </row>
    <row r="2441" spans="1:4" ht="22.5" customHeight="1" x14ac:dyDescent="0.25">
      <c r="A2441" s="1">
        <v>2441</v>
      </c>
      <c r="B2441" s="2" t="s">
        <v>2922</v>
      </c>
      <c r="C2441" s="2" t="s">
        <v>2945</v>
      </c>
      <c r="D2441" s="2" t="s">
        <v>2953</v>
      </c>
    </row>
    <row r="2442" spans="1:4" ht="22.5" customHeight="1" x14ac:dyDescent="0.25">
      <c r="A2442" s="1">
        <v>2442</v>
      </c>
      <c r="B2442" s="2" t="s">
        <v>2922</v>
      </c>
      <c r="C2442" s="2" t="s">
        <v>2945</v>
      </c>
      <c r="D2442" s="2" t="s">
        <v>2954</v>
      </c>
    </row>
    <row r="2443" spans="1:4" ht="22.5" customHeight="1" x14ac:dyDescent="0.25">
      <c r="A2443" s="1">
        <v>2443</v>
      </c>
      <c r="B2443" s="2" t="s">
        <v>2922</v>
      </c>
      <c r="C2443" s="2" t="s">
        <v>2945</v>
      </c>
      <c r="D2443" s="2" t="s">
        <v>2955</v>
      </c>
    </row>
    <row r="2444" spans="1:4" ht="22.5" customHeight="1" x14ac:dyDescent="0.25">
      <c r="A2444" s="1">
        <v>2444</v>
      </c>
      <c r="B2444" s="2" t="s">
        <v>2922</v>
      </c>
      <c r="C2444" s="2" t="s">
        <v>2945</v>
      </c>
      <c r="D2444" s="2" t="s">
        <v>2956</v>
      </c>
    </row>
    <row r="2445" spans="1:4" ht="22.5" customHeight="1" x14ac:dyDescent="0.25">
      <c r="A2445" s="1">
        <v>2445</v>
      </c>
      <c r="B2445" s="2" t="s">
        <v>2922</v>
      </c>
      <c r="C2445" s="2" t="s">
        <v>2945</v>
      </c>
      <c r="D2445" s="2" t="s">
        <v>2957</v>
      </c>
    </row>
    <row r="2446" spans="1:4" ht="22.5" customHeight="1" x14ac:dyDescent="0.25">
      <c r="A2446" s="1">
        <v>2446</v>
      </c>
      <c r="B2446" s="2" t="s">
        <v>2922</v>
      </c>
      <c r="C2446" s="2" t="s">
        <v>2945</v>
      </c>
      <c r="D2446" s="2" t="s">
        <v>749</v>
      </c>
    </row>
    <row r="2447" spans="1:4" ht="22.5" customHeight="1" x14ac:dyDescent="0.25">
      <c r="A2447" s="1">
        <v>2447</v>
      </c>
      <c r="B2447" s="2" t="s">
        <v>2922</v>
      </c>
      <c r="C2447" s="2" t="s">
        <v>2945</v>
      </c>
      <c r="D2447" s="2" t="s">
        <v>2958</v>
      </c>
    </row>
    <row r="2448" spans="1:4" ht="22.5" customHeight="1" x14ac:dyDescent="0.25">
      <c r="A2448" s="1">
        <v>2448</v>
      </c>
      <c r="B2448" s="2" t="s">
        <v>2922</v>
      </c>
      <c r="C2448" s="2" t="s">
        <v>2945</v>
      </c>
      <c r="D2448" s="2" t="s">
        <v>2959</v>
      </c>
    </row>
    <row r="2449" spans="1:4" ht="22.5" customHeight="1" x14ac:dyDescent="0.25">
      <c r="A2449" s="1">
        <v>2449</v>
      </c>
      <c r="B2449" s="2" t="s">
        <v>2922</v>
      </c>
      <c r="C2449" s="2" t="s">
        <v>2945</v>
      </c>
      <c r="D2449" s="2" t="s">
        <v>2960</v>
      </c>
    </row>
    <row r="2450" spans="1:4" ht="22.5" customHeight="1" x14ac:dyDescent="0.25">
      <c r="A2450" s="1">
        <v>2450</v>
      </c>
      <c r="B2450" s="2" t="s">
        <v>2922</v>
      </c>
      <c r="C2450" s="2" t="s">
        <v>2945</v>
      </c>
      <c r="D2450" s="2" t="s">
        <v>2961</v>
      </c>
    </row>
    <row r="2451" spans="1:4" ht="22.5" customHeight="1" x14ac:dyDescent="0.25">
      <c r="A2451" s="1">
        <v>2451</v>
      </c>
      <c r="B2451" s="2" t="s">
        <v>2922</v>
      </c>
      <c r="C2451" s="2" t="s">
        <v>2945</v>
      </c>
      <c r="D2451" s="2" t="s">
        <v>2543</v>
      </c>
    </row>
    <row r="2452" spans="1:4" ht="22.5" customHeight="1" x14ac:dyDescent="0.25">
      <c r="A2452" s="1">
        <v>2452</v>
      </c>
      <c r="B2452" s="2" t="s">
        <v>2922</v>
      </c>
      <c r="C2452" s="2" t="s">
        <v>2945</v>
      </c>
      <c r="D2452" s="2" t="s">
        <v>2962</v>
      </c>
    </row>
    <row r="2453" spans="1:4" ht="22.5" customHeight="1" x14ac:dyDescent="0.25">
      <c r="A2453" s="1">
        <v>2453</v>
      </c>
      <c r="B2453" s="2" t="s">
        <v>2922</v>
      </c>
      <c r="C2453" s="2" t="s">
        <v>2945</v>
      </c>
      <c r="D2453" s="2" t="s">
        <v>2132</v>
      </c>
    </row>
    <row r="2454" spans="1:4" ht="22.5" customHeight="1" x14ac:dyDescent="0.25">
      <c r="A2454" s="1">
        <v>2454</v>
      </c>
      <c r="B2454" s="2" t="s">
        <v>2922</v>
      </c>
      <c r="C2454" s="2" t="s">
        <v>2945</v>
      </c>
      <c r="D2454" s="2" t="s">
        <v>2963</v>
      </c>
    </row>
    <row r="2455" spans="1:4" ht="22.5" customHeight="1" x14ac:dyDescent="0.25">
      <c r="A2455" s="1">
        <v>2455</v>
      </c>
      <c r="B2455" s="2" t="s">
        <v>2922</v>
      </c>
      <c r="C2455" s="2" t="s">
        <v>2945</v>
      </c>
      <c r="D2455" s="2" t="s">
        <v>2964</v>
      </c>
    </row>
    <row r="2456" spans="1:4" ht="22.5" customHeight="1" x14ac:dyDescent="0.25">
      <c r="A2456" s="1">
        <v>2456</v>
      </c>
      <c r="B2456" s="2" t="s">
        <v>2922</v>
      </c>
      <c r="C2456" s="2" t="s">
        <v>2945</v>
      </c>
      <c r="D2456" s="2" t="s">
        <v>2965</v>
      </c>
    </row>
    <row r="2457" spans="1:4" ht="22.5" customHeight="1" x14ac:dyDescent="0.25">
      <c r="A2457" s="1">
        <v>2457</v>
      </c>
      <c r="B2457" s="2" t="s">
        <v>2922</v>
      </c>
      <c r="C2457" s="2" t="s">
        <v>2945</v>
      </c>
      <c r="D2457" s="2" t="s">
        <v>2966</v>
      </c>
    </row>
    <row r="2458" spans="1:4" ht="22.5" customHeight="1" x14ac:dyDescent="0.25">
      <c r="A2458" s="1">
        <v>2458</v>
      </c>
      <c r="B2458" s="2" t="s">
        <v>2922</v>
      </c>
      <c r="C2458" s="2" t="s">
        <v>2945</v>
      </c>
      <c r="D2458" s="2" t="s">
        <v>2967</v>
      </c>
    </row>
    <row r="2459" spans="1:4" ht="22.5" customHeight="1" x14ac:dyDescent="0.25">
      <c r="A2459" s="1">
        <v>2459</v>
      </c>
      <c r="B2459" s="2" t="s">
        <v>2922</v>
      </c>
      <c r="C2459" s="2" t="s">
        <v>2945</v>
      </c>
      <c r="D2459" s="2" t="s">
        <v>2968</v>
      </c>
    </row>
    <row r="2460" spans="1:4" ht="22.5" customHeight="1" x14ac:dyDescent="0.25">
      <c r="A2460" s="1">
        <v>2460</v>
      </c>
      <c r="B2460" s="2" t="s">
        <v>2922</v>
      </c>
      <c r="C2460" s="2" t="s">
        <v>2945</v>
      </c>
      <c r="D2460" s="2" t="s">
        <v>2969</v>
      </c>
    </row>
    <row r="2461" spans="1:4" ht="22.5" customHeight="1" x14ac:dyDescent="0.25">
      <c r="A2461" s="1">
        <v>2461</v>
      </c>
      <c r="B2461" s="2" t="s">
        <v>2922</v>
      </c>
      <c r="C2461" s="2" t="s">
        <v>2945</v>
      </c>
      <c r="D2461" s="2" t="s">
        <v>2970</v>
      </c>
    </row>
    <row r="2462" spans="1:4" ht="22.5" customHeight="1" x14ac:dyDescent="0.25">
      <c r="A2462" s="1">
        <v>2462</v>
      </c>
      <c r="B2462" s="2" t="s">
        <v>2922</v>
      </c>
      <c r="C2462" s="2" t="s">
        <v>2945</v>
      </c>
      <c r="D2462" s="2" t="s">
        <v>2130</v>
      </c>
    </row>
    <row r="2463" spans="1:4" ht="22.5" customHeight="1" x14ac:dyDescent="0.25">
      <c r="A2463" s="1">
        <v>2463</v>
      </c>
      <c r="B2463" s="2" t="s">
        <v>2922</v>
      </c>
      <c r="C2463" s="2" t="s">
        <v>2945</v>
      </c>
      <c r="D2463" s="2" t="s">
        <v>2971</v>
      </c>
    </row>
    <row r="2464" spans="1:4" ht="22.5" customHeight="1" x14ac:dyDescent="0.25">
      <c r="A2464" s="1">
        <v>2464</v>
      </c>
      <c r="B2464" s="2" t="s">
        <v>2922</v>
      </c>
      <c r="C2464" s="2" t="s">
        <v>2945</v>
      </c>
      <c r="D2464" s="2" t="s">
        <v>2972</v>
      </c>
    </row>
    <row r="2465" spans="1:4" ht="22.5" customHeight="1" x14ac:dyDescent="0.25">
      <c r="A2465" s="1">
        <v>2465</v>
      </c>
      <c r="B2465" s="2" t="s">
        <v>2922</v>
      </c>
      <c r="C2465" s="2" t="s">
        <v>2945</v>
      </c>
      <c r="D2465" s="2" t="s">
        <v>2973</v>
      </c>
    </row>
    <row r="2466" spans="1:4" ht="22.5" customHeight="1" x14ac:dyDescent="0.25">
      <c r="A2466" s="1">
        <v>2466</v>
      </c>
      <c r="B2466" s="2" t="s">
        <v>2922</v>
      </c>
      <c r="C2466" s="2" t="s">
        <v>2945</v>
      </c>
      <c r="D2466" s="2" t="s">
        <v>2974</v>
      </c>
    </row>
    <row r="2467" spans="1:4" ht="22.5" customHeight="1" x14ac:dyDescent="0.25">
      <c r="A2467" s="1">
        <v>2467</v>
      </c>
      <c r="B2467" s="2" t="s">
        <v>2922</v>
      </c>
      <c r="C2467" s="2" t="s">
        <v>2945</v>
      </c>
      <c r="D2467" s="2" t="s">
        <v>2975</v>
      </c>
    </row>
    <row r="2468" spans="1:4" ht="22.5" customHeight="1" x14ac:dyDescent="0.25">
      <c r="A2468" s="1">
        <v>2468</v>
      </c>
      <c r="B2468" s="2" t="s">
        <v>2922</v>
      </c>
      <c r="C2468" s="2" t="s">
        <v>2945</v>
      </c>
      <c r="D2468" s="2" t="s">
        <v>2976</v>
      </c>
    </row>
    <row r="2469" spans="1:4" ht="22.5" customHeight="1" x14ac:dyDescent="0.25">
      <c r="A2469" s="1">
        <v>2469</v>
      </c>
      <c r="B2469" s="2" t="s">
        <v>2922</v>
      </c>
      <c r="C2469" s="2" t="s">
        <v>2945</v>
      </c>
      <c r="D2469" s="2" t="s">
        <v>2977</v>
      </c>
    </row>
    <row r="2470" spans="1:4" ht="22.5" customHeight="1" x14ac:dyDescent="0.25">
      <c r="A2470" s="1">
        <v>2470</v>
      </c>
      <c r="B2470" s="2" t="s">
        <v>2922</v>
      </c>
      <c r="C2470" s="2" t="s">
        <v>2945</v>
      </c>
      <c r="D2470" s="2" t="s">
        <v>2978</v>
      </c>
    </row>
    <row r="2471" spans="1:4" ht="22.5" customHeight="1" x14ac:dyDescent="0.25">
      <c r="A2471" s="1">
        <v>2471</v>
      </c>
      <c r="B2471" s="2" t="s">
        <v>2922</v>
      </c>
      <c r="C2471" s="2" t="s">
        <v>2945</v>
      </c>
      <c r="D2471" s="2" t="s">
        <v>2979</v>
      </c>
    </row>
    <row r="2472" spans="1:4" ht="22.5" customHeight="1" x14ac:dyDescent="0.25">
      <c r="A2472" s="1">
        <v>2472</v>
      </c>
      <c r="B2472" s="2" t="s">
        <v>2922</v>
      </c>
      <c r="C2472" s="2" t="s">
        <v>2980</v>
      </c>
      <c r="D2472" s="2" t="s">
        <v>730</v>
      </c>
    </row>
    <row r="2473" spans="1:4" ht="22.5" customHeight="1" x14ac:dyDescent="0.25">
      <c r="A2473" s="1">
        <v>2473</v>
      </c>
      <c r="B2473" s="2" t="s">
        <v>2922</v>
      </c>
      <c r="C2473" s="2" t="s">
        <v>2980</v>
      </c>
      <c r="D2473" s="2" t="s">
        <v>2981</v>
      </c>
    </row>
    <row r="2474" spans="1:4" ht="22.5" customHeight="1" x14ac:dyDescent="0.25">
      <c r="A2474" s="1">
        <v>2474</v>
      </c>
      <c r="B2474" s="2" t="s">
        <v>2922</v>
      </c>
      <c r="C2474" s="2" t="s">
        <v>2980</v>
      </c>
      <c r="D2474" s="2" t="s">
        <v>746</v>
      </c>
    </row>
    <row r="2475" spans="1:4" ht="22.5" customHeight="1" x14ac:dyDescent="0.25">
      <c r="A2475" s="1">
        <v>2475</v>
      </c>
      <c r="B2475" s="2" t="s">
        <v>2922</v>
      </c>
      <c r="C2475" s="2" t="s">
        <v>2980</v>
      </c>
      <c r="D2475" s="2" t="s">
        <v>2982</v>
      </c>
    </row>
    <row r="2476" spans="1:4" ht="22.5" customHeight="1" x14ac:dyDescent="0.25">
      <c r="A2476" s="1">
        <v>2476</v>
      </c>
      <c r="B2476" s="2" t="s">
        <v>2922</v>
      </c>
      <c r="C2476" s="2" t="s">
        <v>2980</v>
      </c>
      <c r="D2476" s="2" t="s">
        <v>2983</v>
      </c>
    </row>
    <row r="2477" spans="1:4" ht="22.5" customHeight="1" x14ac:dyDescent="0.25">
      <c r="A2477" s="1">
        <v>2477</v>
      </c>
      <c r="B2477" s="2" t="s">
        <v>2922</v>
      </c>
      <c r="C2477" s="2" t="s">
        <v>2984</v>
      </c>
      <c r="D2477" s="2" t="s">
        <v>2985</v>
      </c>
    </row>
    <row r="2478" spans="1:4" ht="22.5" customHeight="1" x14ac:dyDescent="0.25">
      <c r="A2478" s="1">
        <v>2478</v>
      </c>
      <c r="B2478" s="2" t="s">
        <v>2922</v>
      </c>
      <c r="C2478" s="2" t="s">
        <v>2984</v>
      </c>
      <c r="D2478" s="2" t="s">
        <v>2986</v>
      </c>
    </row>
    <row r="2479" spans="1:4" ht="22.5" customHeight="1" x14ac:dyDescent="0.25">
      <c r="A2479" s="1">
        <v>2479</v>
      </c>
      <c r="B2479" s="2" t="s">
        <v>2922</v>
      </c>
      <c r="C2479" s="2" t="s">
        <v>2984</v>
      </c>
      <c r="D2479" s="2" t="s">
        <v>2987</v>
      </c>
    </row>
    <row r="2480" spans="1:4" ht="22.5" customHeight="1" x14ac:dyDescent="0.25">
      <c r="A2480" s="1">
        <v>2480</v>
      </c>
      <c r="B2480" s="2" t="s">
        <v>2922</v>
      </c>
      <c r="C2480" s="2" t="s">
        <v>2984</v>
      </c>
      <c r="D2480" s="2" t="s">
        <v>2988</v>
      </c>
    </row>
    <row r="2481" spans="1:4" ht="22.5" customHeight="1" x14ac:dyDescent="0.25">
      <c r="A2481" s="1">
        <v>2481</v>
      </c>
      <c r="B2481" s="2" t="s">
        <v>2922</v>
      </c>
      <c r="C2481" s="2" t="s">
        <v>2984</v>
      </c>
      <c r="D2481" s="2" t="s">
        <v>2989</v>
      </c>
    </row>
    <row r="2482" spans="1:4" ht="22.5" customHeight="1" x14ac:dyDescent="0.25">
      <c r="A2482" s="1">
        <v>2482</v>
      </c>
      <c r="B2482" s="2" t="s">
        <v>2922</v>
      </c>
      <c r="C2482" s="2" t="s">
        <v>2984</v>
      </c>
      <c r="D2482" s="2" t="s">
        <v>2990</v>
      </c>
    </row>
    <row r="2483" spans="1:4" ht="22.5" customHeight="1" x14ac:dyDescent="0.25">
      <c r="A2483" s="1">
        <v>2483</v>
      </c>
      <c r="B2483" s="2" t="s">
        <v>2922</v>
      </c>
      <c r="C2483" s="2" t="s">
        <v>2991</v>
      </c>
      <c r="D2483" s="2" t="s">
        <v>1522</v>
      </c>
    </row>
    <row r="2484" spans="1:4" ht="22.5" customHeight="1" x14ac:dyDescent="0.25">
      <c r="A2484" s="1">
        <v>2484</v>
      </c>
      <c r="B2484" s="2" t="s">
        <v>2922</v>
      </c>
      <c r="C2484" s="2" t="s">
        <v>2991</v>
      </c>
      <c r="D2484" s="2" t="s">
        <v>2992</v>
      </c>
    </row>
    <row r="2485" spans="1:4" ht="22.5" customHeight="1" x14ac:dyDescent="0.25">
      <c r="A2485" s="1">
        <v>2485</v>
      </c>
      <c r="B2485" s="2" t="s">
        <v>2922</v>
      </c>
      <c r="C2485" s="2" t="s">
        <v>2991</v>
      </c>
      <c r="D2485" s="2" t="s">
        <v>2993</v>
      </c>
    </row>
    <row r="2486" spans="1:4" ht="22.5" customHeight="1" x14ac:dyDescent="0.25">
      <c r="A2486" s="1">
        <v>2486</v>
      </c>
      <c r="B2486" s="2" t="s">
        <v>2922</v>
      </c>
      <c r="C2486" s="2" t="s">
        <v>2991</v>
      </c>
      <c r="D2486" s="2" t="s">
        <v>2994</v>
      </c>
    </row>
    <row r="2487" spans="1:4" ht="22.5" customHeight="1" x14ac:dyDescent="0.25">
      <c r="A2487" s="1">
        <v>2487</v>
      </c>
      <c r="B2487" s="2" t="s">
        <v>2922</v>
      </c>
      <c r="C2487" s="2" t="s">
        <v>2991</v>
      </c>
      <c r="D2487" s="2" t="s">
        <v>2995</v>
      </c>
    </row>
    <row r="2488" spans="1:4" ht="22.5" customHeight="1" x14ac:dyDescent="0.25">
      <c r="A2488" s="1">
        <v>2488</v>
      </c>
      <c r="B2488" s="2" t="s">
        <v>2922</v>
      </c>
      <c r="C2488" s="2" t="s">
        <v>2991</v>
      </c>
      <c r="D2488" s="2" t="s">
        <v>2996</v>
      </c>
    </row>
    <row r="2489" spans="1:4" ht="22.5" customHeight="1" x14ac:dyDescent="0.25">
      <c r="A2489" s="1">
        <v>2489</v>
      </c>
      <c r="B2489" s="2" t="s">
        <v>2922</v>
      </c>
      <c r="C2489" s="2" t="s">
        <v>2991</v>
      </c>
      <c r="D2489" s="2" t="s">
        <v>2997</v>
      </c>
    </row>
    <row r="2490" spans="1:4" ht="22.5" customHeight="1" x14ac:dyDescent="0.25">
      <c r="A2490" s="1">
        <v>2490</v>
      </c>
      <c r="B2490" s="2" t="s">
        <v>2922</v>
      </c>
      <c r="C2490" s="2" t="s">
        <v>2991</v>
      </c>
      <c r="D2490" s="2" t="s">
        <v>2998</v>
      </c>
    </row>
    <row r="2491" spans="1:4" ht="22.5" customHeight="1" x14ac:dyDescent="0.25">
      <c r="A2491" s="1">
        <v>2491</v>
      </c>
      <c r="B2491" s="2" t="s">
        <v>2922</v>
      </c>
      <c r="C2491" s="2" t="s">
        <v>2991</v>
      </c>
      <c r="D2491" s="2" t="s">
        <v>1082</v>
      </c>
    </row>
    <row r="2492" spans="1:4" ht="22.5" customHeight="1" x14ac:dyDescent="0.25">
      <c r="A2492" s="1">
        <v>2492</v>
      </c>
      <c r="B2492" s="2" t="s">
        <v>2922</v>
      </c>
      <c r="C2492" s="2" t="s">
        <v>2991</v>
      </c>
      <c r="D2492" s="2" t="s">
        <v>2999</v>
      </c>
    </row>
    <row r="2493" spans="1:4" ht="22.5" customHeight="1" x14ac:dyDescent="0.25">
      <c r="A2493" s="1">
        <v>2493</v>
      </c>
      <c r="B2493" s="2" t="s">
        <v>2922</v>
      </c>
      <c r="C2493" s="2" t="s">
        <v>2991</v>
      </c>
      <c r="D2493" s="2" t="s">
        <v>3000</v>
      </c>
    </row>
    <row r="2494" spans="1:4" ht="22.5" customHeight="1" x14ac:dyDescent="0.25">
      <c r="A2494" s="1">
        <v>2494</v>
      </c>
      <c r="B2494" s="2" t="s">
        <v>2922</v>
      </c>
      <c r="C2494" s="2" t="s">
        <v>2991</v>
      </c>
      <c r="D2494" s="2" t="s">
        <v>3001</v>
      </c>
    </row>
    <row r="2495" spans="1:4" ht="22.5" customHeight="1" x14ac:dyDescent="0.25">
      <c r="A2495" s="1">
        <v>2495</v>
      </c>
      <c r="B2495" s="2" t="s">
        <v>2922</v>
      </c>
      <c r="C2495" s="2" t="s">
        <v>2991</v>
      </c>
      <c r="D2495" s="2" t="s">
        <v>2703</v>
      </c>
    </row>
    <row r="2496" spans="1:4" ht="22.5" customHeight="1" x14ac:dyDescent="0.25">
      <c r="A2496" s="1">
        <v>2496</v>
      </c>
      <c r="B2496" s="2" t="s">
        <v>2922</v>
      </c>
      <c r="C2496" s="2" t="s">
        <v>2991</v>
      </c>
      <c r="D2496" s="2" t="s">
        <v>3002</v>
      </c>
    </row>
    <row r="2497" spans="1:4" ht="22.5" customHeight="1" x14ac:dyDescent="0.25">
      <c r="A2497" s="1">
        <v>2497</v>
      </c>
      <c r="B2497" s="2" t="s">
        <v>2922</v>
      </c>
      <c r="C2497" s="2" t="s">
        <v>2991</v>
      </c>
      <c r="D2497" s="2" t="s">
        <v>3003</v>
      </c>
    </row>
    <row r="2498" spans="1:4" ht="22.5" customHeight="1" x14ac:dyDescent="0.25">
      <c r="A2498" s="1">
        <v>2498</v>
      </c>
      <c r="B2498" s="2" t="s">
        <v>2922</v>
      </c>
      <c r="C2498" s="2" t="s">
        <v>2991</v>
      </c>
      <c r="D2498" s="2" t="s">
        <v>3004</v>
      </c>
    </row>
    <row r="2499" spans="1:4" ht="22.5" customHeight="1" x14ac:dyDescent="0.25">
      <c r="A2499" s="1">
        <v>2499</v>
      </c>
      <c r="B2499" s="2" t="s">
        <v>2922</v>
      </c>
      <c r="C2499" s="2" t="s">
        <v>2991</v>
      </c>
      <c r="D2499" s="2" t="s">
        <v>3005</v>
      </c>
    </row>
    <row r="2500" spans="1:4" ht="22.5" customHeight="1" x14ac:dyDescent="0.25">
      <c r="A2500" s="1">
        <v>2500</v>
      </c>
      <c r="B2500" s="2" t="s">
        <v>2922</v>
      </c>
      <c r="C2500" s="2" t="s">
        <v>2991</v>
      </c>
      <c r="D2500" s="2" t="s">
        <v>3006</v>
      </c>
    </row>
    <row r="2501" spans="1:4" ht="22.5" customHeight="1" x14ac:dyDescent="0.25">
      <c r="A2501" s="1">
        <v>2501</v>
      </c>
      <c r="B2501" s="2" t="s">
        <v>2922</v>
      </c>
      <c r="C2501" s="2" t="s">
        <v>2991</v>
      </c>
      <c r="D2501" s="2" t="s">
        <v>3007</v>
      </c>
    </row>
    <row r="2502" spans="1:4" ht="22.5" customHeight="1" x14ac:dyDescent="0.25">
      <c r="A2502" s="1">
        <v>2502</v>
      </c>
      <c r="B2502" s="2" t="s">
        <v>2922</v>
      </c>
      <c r="C2502" s="2" t="s">
        <v>2991</v>
      </c>
      <c r="D2502" s="2" t="s">
        <v>3008</v>
      </c>
    </row>
    <row r="2503" spans="1:4" ht="22.5" customHeight="1" x14ac:dyDescent="0.25">
      <c r="A2503" s="1">
        <v>2503</v>
      </c>
      <c r="B2503" s="2" t="s">
        <v>2922</v>
      </c>
      <c r="C2503" s="2" t="s">
        <v>2991</v>
      </c>
      <c r="D2503" s="2" t="s">
        <v>3009</v>
      </c>
    </row>
    <row r="2504" spans="1:4" ht="22.5" customHeight="1" x14ac:dyDescent="0.25">
      <c r="A2504" s="1">
        <v>2504</v>
      </c>
      <c r="B2504" s="2" t="s">
        <v>2922</v>
      </c>
      <c r="C2504" s="2" t="s">
        <v>2991</v>
      </c>
      <c r="D2504" s="2" t="s">
        <v>3010</v>
      </c>
    </row>
    <row r="2505" spans="1:4" ht="22.5" customHeight="1" x14ac:dyDescent="0.25">
      <c r="A2505" s="1">
        <v>2505</v>
      </c>
      <c r="B2505" s="2" t="s">
        <v>2922</v>
      </c>
      <c r="C2505" s="2" t="s">
        <v>2991</v>
      </c>
      <c r="D2505" s="2" t="s">
        <v>3011</v>
      </c>
    </row>
    <row r="2506" spans="1:4" ht="22.5" customHeight="1" x14ac:dyDescent="0.25">
      <c r="A2506" s="1">
        <v>2506</v>
      </c>
      <c r="B2506" s="2" t="s">
        <v>2922</v>
      </c>
      <c r="C2506" s="2" t="s">
        <v>2991</v>
      </c>
      <c r="D2506" s="2" t="s">
        <v>3012</v>
      </c>
    </row>
    <row r="2507" spans="1:4" ht="22.5" customHeight="1" x14ac:dyDescent="0.25">
      <c r="A2507" s="1">
        <v>2507</v>
      </c>
      <c r="B2507" s="2" t="s">
        <v>2922</v>
      </c>
      <c r="C2507" s="2" t="s">
        <v>2991</v>
      </c>
      <c r="D2507" s="2" t="s">
        <v>3013</v>
      </c>
    </row>
    <row r="2508" spans="1:4" ht="22.5" customHeight="1" x14ac:dyDescent="0.25">
      <c r="A2508" s="1">
        <v>2508</v>
      </c>
      <c r="B2508" s="2" t="s">
        <v>2922</v>
      </c>
      <c r="C2508" s="2" t="s">
        <v>3014</v>
      </c>
      <c r="D2508" s="2" t="s">
        <v>1258</v>
      </c>
    </row>
    <row r="2509" spans="1:4" ht="22.5" customHeight="1" x14ac:dyDescent="0.25">
      <c r="A2509" s="1">
        <v>2509</v>
      </c>
      <c r="B2509" s="2" t="s">
        <v>2922</v>
      </c>
      <c r="C2509" s="2" t="s">
        <v>3014</v>
      </c>
      <c r="D2509" s="2" t="s">
        <v>3015</v>
      </c>
    </row>
    <row r="2510" spans="1:4" ht="22.5" customHeight="1" x14ac:dyDescent="0.25">
      <c r="A2510" s="1">
        <v>2510</v>
      </c>
      <c r="B2510" s="2" t="s">
        <v>2922</v>
      </c>
      <c r="C2510" s="2" t="s">
        <v>3014</v>
      </c>
      <c r="D2510" s="2" t="s">
        <v>3016</v>
      </c>
    </row>
    <row r="2511" spans="1:4" ht="22.5" customHeight="1" x14ac:dyDescent="0.25">
      <c r="A2511" s="1">
        <v>2511</v>
      </c>
      <c r="B2511" s="2" t="s">
        <v>2922</v>
      </c>
      <c r="C2511" s="2" t="s">
        <v>3014</v>
      </c>
      <c r="D2511" s="2" t="s">
        <v>3014</v>
      </c>
    </row>
    <row r="2512" spans="1:4" ht="22.5" customHeight="1" x14ac:dyDescent="0.25">
      <c r="A2512" s="1">
        <v>2512</v>
      </c>
      <c r="B2512" s="2" t="s">
        <v>2922</v>
      </c>
      <c r="C2512" s="2" t="s">
        <v>3014</v>
      </c>
      <c r="D2512" s="2" t="s">
        <v>3017</v>
      </c>
    </row>
    <row r="2513" spans="1:4" ht="22.5" customHeight="1" x14ac:dyDescent="0.25">
      <c r="A2513" s="1">
        <v>2513</v>
      </c>
      <c r="B2513" s="2" t="s">
        <v>2922</v>
      </c>
      <c r="C2513" s="2" t="s">
        <v>3014</v>
      </c>
      <c r="D2513" s="2" t="s">
        <v>3018</v>
      </c>
    </row>
    <row r="2514" spans="1:4" ht="22.5" customHeight="1" x14ac:dyDescent="0.25">
      <c r="A2514" s="1">
        <v>2514</v>
      </c>
      <c r="B2514" s="2" t="s">
        <v>2922</v>
      </c>
      <c r="C2514" s="2" t="s">
        <v>3014</v>
      </c>
      <c r="D2514" s="2" t="s">
        <v>3019</v>
      </c>
    </row>
    <row r="2515" spans="1:4" ht="22.5" customHeight="1" x14ac:dyDescent="0.25">
      <c r="A2515" s="1">
        <v>2515</v>
      </c>
      <c r="B2515" s="2" t="s">
        <v>2922</v>
      </c>
      <c r="C2515" s="2" t="s">
        <v>3020</v>
      </c>
      <c r="D2515" s="2" t="s">
        <v>3021</v>
      </c>
    </row>
    <row r="2516" spans="1:4" ht="22.5" customHeight="1" x14ac:dyDescent="0.25">
      <c r="A2516" s="1">
        <v>2516</v>
      </c>
      <c r="B2516" s="2" t="s">
        <v>2922</v>
      </c>
      <c r="C2516" s="2" t="s">
        <v>3020</v>
      </c>
      <c r="D2516" s="2" t="s">
        <v>573</v>
      </c>
    </row>
    <row r="2517" spans="1:4" ht="22.5" customHeight="1" x14ac:dyDescent="0.25">
      <c r="A2517" s="1">
        <v>2517</v>
      </c>
      <c r="B2517" s="2" t="s">
        <v>2922</v>
      </c>
      <c r="C2517" s="2" t="s">
        <v>3020</v>
      </c>
      <c r="D2517" s="2" t="s">
        <v>3022</v>
      </c>
    </row>
    <row r="2518" spans="1:4" ht="22.5" customHeight="1" x14ac:dyDescent="0.25">
      <c r="A2518" s="1">
        <v>2518</v>
      </c>
      <c r="B2518" s="2" t="s">
        <v>2922</v>
      </c>
      <c r="C2518" s="2" t="s">
        <v>3020</v>
      </c>
      <c r="D2518" s="2" t="s">
        <v>3023</v>
      </c>
    </row>
    <row r="2519" spans="1:4" ht="22.5" customHeight="1" x14ac:dyDescent="0.25">
      <c r="A2519" s="1">
        <v>2519</v>
      </c>
      <c r="B2519" s="2" t="s">
        <v>2922</v>
      </c>
      <c r="C2519" s="2" t="s">
        <v>3020</v>
      </c>
      <c r="D2519" s="2" t="s">
        <v>3024</v>
      </c>
    </row>
    <row r="2520" spans="1:4" ht="22.5" customHeight="1" x14ac:dyDescent="0.25">
      <c r="A2520" s="1">
        <v>2520</v>
      </c>
      <c r="B2520" s="2" t="s">
        <v>2922</v>
      </c>
      <c r="C2520" s="2" t="s">
        <v>3020</v>
      </c>
      <c r="D2520" s="2" t="s">
        <v>3025</v>
      </c>
    </row>
    <row r="2521" spans="1:4" ht="22.5" customHeight="1" x14ac:dyDescent="0.25">
      <c r="A2521" s="1">
        <v>2521</v>
      </c>
      <c r="B2521" s="2" t="s">
        <v>2922</v>
      </c>
      <c r="C2521" s="2" t="s">
        <v>3020</v>
      </c>
      <c r="D2521" s="2" t="s">
        <v>3026</v>
      </c>
    </row>
    <row r="2522" spans="1:4" ht="22.5" customHeight="1" x14ac:dyDescent="0.25">
      <c r="A2522" s="1">
        <v>2522</v>
      </c>
      <c r="B2522" s="2" t="s">
        <v>2922</v>
      </c>
      <c r="C2522" s="2" t="s">
        <v>3020</v>
      </c>
      <c r="D2522" s="2" t="s">
        <v>3027</v>
      </c>
    </row>
    <row r="2523" spans="1:4" ht="22.5" customHeight="1" x14ac:dyDescent="0.25">
      <c r="A2523" s="1">
        <v>2523</v>
      </c>
      <c r="B2523" s="2" t="s">
        <v>2922</v>
      </c>
      <c r="C2523" s="2" t="s">
        <v>3028</v>
      </c>
      <c r="D2523" s="2" t="s">
        <v>3029</v>
      </c>
    </row>
    <row r="2524" spans="1:4" ht="22.5" customHeight="1" x14ac:dyDescent="0.25">
      <c r="A2524" s="1">
        <v>2524</v>
      </c>
      <c r="B2524" s="2" t="s">
        <v>2922</v>
      </c>
      <c r="C2524" s="2" t="s">
        <v>3028</v>
      </c>
      <c r="D2524" s="2" t="s">
        <v>3030</v>
      </c>
    </row>
    <row r="2525" spans="1:4" ht="22.5" customHeight="1" x14ac:dyDescent="0.25">
      <c r="A2525" s="1">
        <v>2525</v>
      </c>
      <c r="B2525" s="2" t="s">
        <v>2922</v>
      </c>
      <c r="C2525" s="2" t="s">
        <v>3028</v>
      </c>
      <c r="D2525" s="2" t="s">
        <v>3031</v>
      </c>
    </row>
    <row r="2526" spans="1:4" ht="22.5" customHeight="1" x14ac:dyDescent="0.25">
      <c r="A2526" s="1">
        <v>2526</v>
      </c>
      <c r="B2526" s="2" t="s">
        <v>2922</v>
      </c>
      <c r="C2526" s="2" t="s">
        <v>3028</v>
      </c>
      <c r="D2526" s="2" t="s">
        <v>3032</v>
      </c>
    </row>
    <row r="2527" spans="1:4" ht="22.5" customHeight="1" x14ac:dyDescent="0.25">
      <c r="A2527" s="1">
        <v>2527</v>
      </c>
      <c r="B2527" s="2" t="s">
        <v>2922</v>
      </c>
      <c r="C2527" s="2" t="s">
        <v>3028</v>
      </c>
      <c r="D2527" s="2" t="s">
        <v>3033</v>
      </c>
    </row>
    <row r="2528" spans="1:4" ht="22.5" customHeight="1" x14ac:dyDescent="0.25">
      <c r="A2528" s="1">
        <v>2528</v>
      </c>
      <c r="B2528" s="2" t="s">
        <v>2922</v>
      </c>
      <c r="C2528" s="2" t="s">
        <v>3034</v>
      </c>
      <c r="D2528" s="2" t="s">
        <v>3035</v>
      </c>
    </row>
    <row r="2529" spans="1:4" ht="22.5" customHeight="1" x14ac:dyDescent="0.25">
      <c r="A2529" s="1">
        <v>2529</v>
      </c>
      <c r="B2529" s="2" t="s">
        <v>2922</v>
      </c>
      <c r="C2529" s="2" t="s">
        <v>3034</v>
      </c>
      <c r="D2529" s="2" t="s">
        <v>3036</v>
      </c>
    </row>
    <row r="2530" spans="1:4" ht="22.5" customHeight="1" x14ac:dyDescent="0.25">
      <c r="A2530" s="1">
        <v>2530</v>
      </c>
      <c r="B2530" s="2" t="s">
        <v>2922</v>
      </c>
      <c r="C2530" s="2" t="s">
        <v>3034</v>
      </c>
      <c r="D2530" s="2" t="s">
        <v>3037</v>
      </c>
    </row>
    <row r="2531" spans="1:4" ht="22.5" customHeight="1" x14ac:dyDescent="0.25">
      <c r="A2531" s="1">
        <v>2531</v>
      </c>
      <c r="B2531" s="2" t="s">
        <v>2922</v>
      </c>
      <c r="C2531" s="2" t="s">
        <v>3034</v>
      </c>
      <c r="D2531" s="2" t="s">
        <v>3038</v>
      </c>
    </row>
    <row r="2532" spans="1:4" ht="22.5" customHeight="1" x14ac:dyDescent="0.25">
      <c r="A2532" s="1">
        <v>2532</v>
      </c>
      <c r="B2532" s="2" t="s">
        <v>2922</v>
      </c>
      <c r="C2532" s="2" t="s">
        <v>3034</v>
      </c>
      <c r="D2532" s="2" t="s">
        <v>860</v>
      </c>
    </row>
    <row r="2533" spans="1:4" ht="22.5" customHeight="1" x14ac:dyDescent="0.25">
      <c r="A2533" s="1">
        <v>2533</v>
      </c>
      <c r="B2533" s="2" t="s">
        <v>2922</v>
      </c>
      <c r="C2533" s="2" t="s">
        <v>3034</v>
      </c>
      <c r="D2533" s="2" t="s">
        <v>3034</v>
      </c>
    </row>
    <row r="2534" spans="1:4" ht="22.5" customHeight="1" x14ac:dyDescent="0.25">
      <c r="A2534" s="1">
        <v>2534</v>
      </c>
      <c r="B2534" s="2" t="s">
        <v>2922</v>
      </c>
      <c r="C2534" s="2" t="s">
        <v>3034</v>
      </c>
      <c r="D2534" s="2" t="s">
        <v>3039</v>
      </c>
    </row>
    <row r="2535" spans="1:4" ht="22.5" customHeight="1" x14ac:dyDescent="0.25">
      <c r="A2535" s="1">
        <v>2535</v>
      </c>
      <c r="B2535" s="2" t="s">
        <v>2922</v>
      </c>
      <c r="C2535" s="2" t="s">
        <v>3034</v>
      </c>
      <c r="D2535" s="2" t="s">
        <v>3040</v>
      </c>
    </row>
    <row r="2536" spans="1:4" ht="22.5" customHeight="1" x14ac:dyDescent="0.25">
      <c r="A2536" s="1">
        <v>2536</v>
      </c>
      <c r="B2536" s="2" t="s">
        <v>2922</v>
      </c>
      <c r="C2536" s="2" t="s">
        <v>3034</v>
      </c>
      <c r="D2536" s="2" t="s">
        <v>3041</v>
      </c>
    </row>
    <row r="2537" spans="1:4" ht="22.5" customHeight="1" x14ac:dyDescent="0.25">
      <c r="A2537" s="1">
        <v>2537</v>
      </c>
      <c r="B2537" s="2" t="s">
        <v>2922</v>
      </c>
      <c r="C2537" s="2" t="s">
        <v>3034</v>
      </c>
      <c r="D2537" s="2" t="s">
        <v>3042</v>
      </c>
    </row>
    <row r="2538" spans="1:4" ht="22.5" customHeight="1" x14ac:dyDescent="0.25">
      <c r="A2538" s="1">
        <v>2538</v>
      </c>
      <c r="B2538" s="2" t="s">
        <v>2922</v>
      </c>
      <c r="C2538" s="2" t="s">
        <v>3034</v>
      </c>
      <c r="D2538" s="2" t="s">
        <v>3043</v>
      </c>
    </row>
    <row r="2539" spans="1:4" ht="22.5" customHeight="1" x14ac:dyDescent="0.25">
      <c r="A2539" s="1">
        <v>2539</v>
      </c>
      <c r="B2539" s="2" t="s">
        <v>2922</v>
      </c>
      <c r="C2539" s="2" t="s">
        <v>3034</v>
      </c>
      <c r="D2539" s="2" t="s">
        <v>3044</v>
      </c>
    </row>
    <row r="2540" spans="1:4" ht="22.5" customHeight="1" x14ac:dyDescent="0.25">
      <c r="A2540" s="1">
        <v>2540</v>
      </c>
      <c r="B2540" s="2" t="s">
        <v>2922</v>
      </c>
      <c r="C2540" s="2" t="s">
        <v>3045</v>
      </c>
      <c r="D2540" s="2" t="s">
        <v>3046</v>
      </c>
    </row>
    <row r="2541" spans="1:4" ht="22.5" customHeight="1" x14ac:dyDescent="0.25">
      <c r="A2541" s="1">
        <v>2541</v>
      </c>
      <c r="B2541" s="2" t="s">
        <v>2922</v>
      </c>
      <c r="C2541" s="2" t="s">
        <v>3045</v>
      </c>
      <c r="D2541" s="2" t="s">
        <v>3047</v>
      </c>
    </row>
    <row r="2542" spans="1:4" ht="22.5" customHeight="1" x14ac:dyDescent="0.25">
      <c r="A2542" s="1">
        <v>2542</v>
      </c>
      <c r="B2542" s="2" t="s">
        <v>2922</v>
      </c>
      <c r="C2542" s="2" t="s">
        <v>3045</v>
      </c>
      <c r="D2542" s="2" t="s">
        <v>2522</v>
      </c>
    </row>
    <row r="2543" spans="1:4" ht="22.5" customHeight="1" x14ac:dyDescent="0.25">
      <c r="A2543" s="1">
        <v>2543</v>
      </c>
      <c r="B2543" s="2" t="s">
        <v>2922</v>
      </c>
      <c r="C2543" s="2" t="s">
        <v>3045</v>
      </c>
      <c r="D2543" s="2" t="s">
        <v>3048</v>
      </c>
    </row>
    <row r="2544" spans="1:4" ht="22.5" customHeight="1" x14ac:dyDescent="0.25">
      <c r="A2544" s="1">
        <v>2544</v>
      </c>
      <c r="B2544" s="2" t="s">
        <v>2922</v>
      </c>
      <c r="C2544" s="2" t="s">
        <v>3045</v>
      </c>
      <c r="D2544" s="2" t="s">
        <v>3049</v>
      </c>
    </row>
    <row r="2545" spans="1:4" ht="22.5" customHeight="1" x14ac:dyDescent="0.25">
      <c r="A2545" s="1">
        <v>2545</v>
      </c>
      <c r="B2545" s="2" t="s">
        <v>2922</v>
      </c>
      <c r="C2545" s="2" t="s">
        <v>3045</v>
      </c>
      <c r="D2545" s="2" t="s">
        <v>3050</v>
      </c>
    </row>
    <row r="2546" spans="1:4" ht="22.5" customHeight="1" x14ac:dyDescent="0.25">
      <c r="A2546" s="1">
        <v>2546</v>
      </c>
      <c r="B2546" s="2" t="s">
        <v>2922</v>
      </c>
      <c r="C2546" s="2" t="s">
        <v>3045</v>
      </c>
      <c r="D2546" s="2" t="s">
        <v>3051</v>
      </c>
    </row>
    <row r="2547" spans="1:4" ht="22.5" customHeight="1" x14ac:dyDescent="0.25">
      <c r="A2547" s="1">
        <v>2547</v>
      </c>
      <c r="B2547" s="2" t="s">
        <v>2922</v>
      </c>
      <c r="C2547" s="2" t="s">
        <v>3052</v>
      </c>
      <c r="D2547" s="2" t="s">
        <v>3053</v>
      </c>
    </row>
    <row r="2548" spans="1:4" ht="22.5" customHeight="1" x14ac:dyDescent="0.25">
      <c r="A2548" s="1">
        <v>2548</v>
      </c>
      <c r="B2548" s="2" t="s">
        <v>2922</v>
      </c>
      <c r="C2548" s="2" t="s">
        <v>3052</v>
      </c>
      <c r="D2548" s="2" t="s">
        <v>3054</v>
      </c>
    </row>
    <row r="2549" spans="1:4" ht="22.5" customHeight="1" x14ac:dyDescent="0.25">
      <c r="A2549" s="1">
        <v>2549</v>
      </c>
      <c r="B2549" s="2" t="s">
        <v>2922</v>
      </c>
      <c r="C2549" s="2" t="s">
        <v>3052</v>
      </c>
      <c r="D2549" s="2" t="s">
        <v>3055</v>
      </c>
    </row>
    <row r="2550" spans="1:4" ht="22.5" customHeight="1" x14ac:dyDescent="0.25">
      <c r="A2550" s="1">
        <v>2550</v>
      </c>
      <c r="B2550" s="2" t="s">
        <v>2922</v>
      </c>
      <c r="C2550" s="2" t="s">
        <v>3052</v>
      </c>
      <c r="D2550" s="2" t="s">
        <v>3056</v>
      </c>
    </row>
    <row r="2551" spans="1:4" ht="22.5" customHeight="1" x14ac:dyDescent="0.25">
      <c r="A2551" s="1">
        <v>2551</v>
      </c>
      <c r="B2551" s="2" t="s">
        <v>2922</v>
      </c>
      <c r="C2551" s="2" t="s">
        <v>3052</v>
      </c>
      <c r="D2551" s="2" t="s">
        <v>3057</v>
      </c>
    </row>
    <row r="2552" spans="1:4" ht="22.5" customHeight="1" x14ac:dyDescent="0.25">
      <c r="A2552" s="1">
        <v>2552</v>
      </c>
      <c r="B2552" s="2" t="s">
        <v>2922</v>
      </c>
      <c r="C2552" s="2" t="s">
        <v>3052</v>
      </c>
      <c r="D2552" s="2" t="s">
        <v>3058</v>
      </c>
    </row>
    <row r="2553" spans="1:4" ht="22.5" customHeight="1" x14ac:dyDescent="0.25">
      <c r="A2553" s="1">
        <v>2553</v>
      </c>
      <c r="B2553" s="2" t="s">
        <v>2922</v>
      </c>
      <c r="C2553" s="2" t="s">
        <v>3052</v>
      </c>
      <c r="D2553" s="2" t="s">
        <v>3059</v>
      </c>
    </row>
    <row r="2554" spans="1:4" ht="22.5" customHeight="1" x14ac:dyDescent="0.25">
      <c r="A2554" s="1">
        <v>2554</v>
      </c>
      <c r="B2554" s="2" t="s">
        <v>2922</v>
      </c>
      <c r="C2554" s="2" t="s">
        <v>3052</v>
      </c>
      <c r="D2554" s="2" t="s">
        <v>3060</v>
      </c>
    </row>
    <row r="2555" spans="1:4" ht="22.5" customHeight="1" x14ac:dyDescent="0.25">
      <c r="A2555" s="1">
        <v>2555</v>
      </c>
      <c r="B2555" s="2" t="s">
        <v>2922</v>
      </c>
      <c r="C2555" s="2" t="s">
        <v>3052</v>
      </c>
      <c r="D2555" s="2" t="s">
        <v>3061</v>
      </c>
    </row>
    <row r="2556" spans="1:4" ht="22.5" customHeight="1" x14ac:dyDescent="0.25">
      <c r="A2556" s="1">
        <v>2556</v>
      </c>
      <c r="B2556" s="2" t="s">
        <v>2922</v>
      </c>
      <c r="C2556" s="2" t="s">
        <v>3052</v>
      </c>
      <c r="D2556" s="2" t="s">
        <v>3062</v>
      </c>
    </row>
    <row r="2557" spans="1:4" ht="22.5" customHeight="1" x14ac:dyDescent="0.25">
      <c r="A2557" s="1">
        <v>2557</v>
      </c>
      <c r="B2557" s="2" t="s">
        <v>2922</v>
      </c>
      <c r="C2557" s="2" t="s">
        <v>3052</v>
      </c>
      <c r="D2557" s="2" t="s">
        <v>3063</v>
      </c>
    </row>
    <row r="2558" spans="1:4" ht="22.5" customHeight="1" x14ac:dyDescent="0.25">
      <c r="A2558" s="1">
        <v>2558</v>
      </c>
      <c r="B2558" s="2" t="s">
        <v>2922</v>
      </c>
      <c r="C2558" s="2" t="s">
        <v>3052</v>
      </c>
      <c r="D2558" s="2" t="s">
        <v>3064</v>
      </c>
    </row>
    <row r="2559" spans="1:4" ht="22.5" customHeight="1" x14ac:dyDescent="0.25">
      <c r="A2559" s="1">
        <v>2559</v>
      </c>
      <c r="B2559" s="2" t="s">
        <v>2922</v>
      </c>
      <c r="C2559" s="2" t="s">
        <v>3052</v>
      </c>
      <c r="D2559" s="2" t="s">
        <v>3065</v>
      </c>
    </row>
    <row r="2560" spans="1:4" ht="22.5" customHeight="1" x14ac:dyDescent="0.25">
      <c r="A2560" s="1">
        <v>2560</v>
      </c>
      <c r="B2560" s="2" t="s">
        <v>2922</v>
      </c>
      <c r="C2560" s="2" t="s">
        <v>3052</v>
      </c>
      <c r="D2560" s="2" t="s">
        <v>3066</v>
      </c>
    </row>
    <row r="2561" spans="1:4" ht="22.5" customHeight="1" x14ac:dyDescent="0.25">
      <c r="A2561" s="1">
        <v>2561</v>
      </c>
      <c r="B2561" s="2" t="s">
        <v>2922</v>
      </c>
      <c r="C2561" s="2" t="s">
        <v>3052</v>
      </c>
      <c r="D2561" s="2" t="s">
        <v>3067</v>
      </c>
    </row>
    <row r="2562" spans="1:4" ht="22.5" customHeight="1" x14ac:dyDescent="0.25">
      <c r="A2562" s="1">
        <v>2562</v>
      </c>
      <c r="B2562" s="2" t="s">
        <v>2922</v>
      </c>
      <c r="C2562" s="2" t="s">
        <v>3052</v>
      </c>
      <c r="D2562" s="2" t="s">
        <v>1094</v>
      </c>
    </row>
    <row r="2563" spans="1:4" ht="22.5" customHeight="1" x14ac:dyDescent="0.25">
      <c r="A2563" s="1">
        <v>2563</v>
      </c>
      <c r="B2563" s="2" t="s">
        <v>2922</v>
      </c>
      <c r="C2563" s="2" t="s">
        <v>3052</v>
      </c>
      <c r="D2563" s="2" t="s">
        <v>3068</v>
      </c>
    </row>
    <row r="2564" spans="1:4" ht="22.5" customHeight="1" x14ac:dyDescent="0.25">
      <c r="A2564" s="1">
        <v>2564</v>
      </c>
      <c r="B2564" s="2" t="s">
        <v>2922</v>
      </c>
      <c r="C2564" s="2" t="s">
        <v>3052</v>
      </c>
      <c r="D2564" s="2" t="s">
        <v>3069</v>
      </c>
    </row>
    <row r="2565" spans="1:4" ht="22.5" customHeight="1" x14ac:dyDescent="0.25">
      <c r="A2565" s="1">
        <v>2565</v>
      </c>
      <c r="B2565" s="2" t="s">
        <v>2922</v>
      </c>
      <c r="C2565" s="2" t="s">
        <v>3052</v>
      </c>
      <c r="D2565" s="2" t="s">
        <v>3070</v>
      </c>
    </row>
    <row r="2566" spans="1:4" ht="22.5" customHeight="1" x14ac:dyDescent="0.25">
      <c r="A2566" s="1">
        <v>2566</v>
      </c>
      <c r="B2566" s="2" t="s">
        <v>2922</v>
      </c>
      <c r="C2566" s="2" t="s">
        <v>3052</v>
      </c>
      <c r="D2566" s="2" t="s">
        <v>3071</v>
      </c>
    </row>
    <row r="2567" spans="1:4" ht="22.5" customHeight="1" x14ac:dyDescent="0.25">
      <c r="A2567" s="1">
        <v>2567</v>
      </c>
      <c r="B2567" s="2" t="s">
        <v>2922</v>
      </c>
      <c r="C2567" s="2" t="s">
        <v>3052</v>
      </c>
      <c r="D2567" s="2" t="s">
        <v>3072</v>
      </c>
    </row>
    <row r="2568" spans="1:4" ht="22.5" customHeight="1" x14ac:dyDescent="0.25">
      <c r="A2568" s="1">
        <v>2568</v>
      </c>
      <c r="B2568" s="2" t="s">
        <v>2922</v>
      </c>
      <c r="C2568" s="2" t="s">
        <v>3052</v>
      </c>
      <c r="D2568" s="2" t="s">
        <v>3073</v>
      </c>
    </row>
    <row r="2569" spans="1:4" ht="22.5" customHeight="1" x14ac:dyDescent="0.25">
      <c r="A2569" s="1">
        <v>2569</v>
      </c>
      <c r="B2569" s="2" t="s">
        <v>2922</v>
      </c>
      <c r="C2569" s="2" t="s">
        <v>3052</v>
      </c>
      <c r="D2569" s="2" t="s">
        <v>3074</v>
      </c>
    </row>
    <row r="2570" spans="1:4" ht="22.5" customHeight="1" x14ac:dyDescent="0.25">
      <c r="A2570" s="1">
        <v>2570</v>
      </c>
      <c r="B2570" s="2" t="s">
        <v>2922</v>
      </c>
      <c r="C2570" s="2" t="s">
        <v>3052</v>
      </c>
      <c r="D2570" s="2" t="s">
        <v>3075</v>
      </c>
    </row>
    <row r="2571" spans="1:4" ht="22.5" customHeight="1" x14ac:dyDescent="0.25">
      <c r="A2571" s="1">
        <v>2571</v>
      </c>
      <c r="B2571" s="2" t="s">
        <v>2922</v>
      </c>
      <c r="C2571" s="2" t="s">
        <v>3052</v>
      </c>
      <c r="D2571" s="2" t="s">
        <v>3076</v>
      </c>
    </row>
    <row r="2572" spans="1:4" ht="22.5" customHeight="1" x14ac:dyDescent="0.25">
      <c r="A2572" s="1">
        <v>2572</v>
      </c>
      <c r="B2572" s="2" t="s">
        <v>2922</v>
      </c>
      <c r="C2572" s="2" t="s">
        <v>3077</v>
      </c>
      <c r="D2572" s="2" t="s">
        <v>3078</v>
      </c>
    </row>
    <row r="2573" spans="1:4" ht="22.5" customHeight="1" x14ac:dyDescent="0.25">
      <c r="A2573" s="1">
        <v>2573</v>
      </c>
      <c r="B2573" s="2" t="s">
        <v>2922</v>
      </c>
      <c r="C2573" s="2" t="s">
        <v>3077</v>
      </c>
      <c r="D2573" s="2" t="s">
        <v>3079</v>
      </c>
    </row>
    <row r="2574" spans="1:4" ht="22.5" customHeight="1" x14ac:dyDescent="0.25">
      <c r="A2574" s="1">
        <v>2574</v>
      </c>
      <c r="B2574" s="2" t="s">
        <v>2922</v>
      </c>
      <c r="C2574" s="2" t="s">
        <v>3077</v>
      </c>
      <c r="D2574" s="2" t="s">
        <v>3080</v>
      </c>
    </row>
    <row r="2575" spans="1:4" ht="22.5" customHeight="1" x14ac:dyDescent="0.25">
      <c r="A2575" s="1">
        <v>2575</v>
      </c>
      <c r="B2575" s="2" t="s">
        <v>2922</v>
      </c>
      <c r="C2575" s="2" t="s">
        <v>3077</v>
      </c>
      <c r="D2575" s="2" t="s">
        <v>3081</v>
      </c>
    </row>
    <row r="2576" spans="1:4" ht="22.5" customHeight="1" x14ac:dyDescent="0.25">
      <c r="A2576" s="1">
        <v>2576</v>
      </c>
      <c r="B2576" s="2" t="s">
        <v>2922</v>
      </c>
      <c r="C2576" s="2" t="s">
        <v>3077</v>
      </c>
      <c r="D2576" s="2" t="s">
        <v>3082</v>
      </c>
    </row>
    <row r="2577" spans="1:4" ht="22.5" customHeight="1" x14ac:dyDescent="0.25">
      <c r="A2577" s="1">
        <v>2577</v>
      </c>
      <c r="B2577" s="2" t="s">
        <v>2922</v>
      </c>
      <c r="C2577" s="2" t="s">
        <v>3077</v>
      </c>
      <c r="D2577" s="2" t="s">
        <v>2296</v>
      </c>
    </row>
    <row r="2578" spans="1:4" ht="22.5" customHeight="1" x14ac:dyDescent="0.25">
      <c r="A2578" s="1">
        <v>2578</v>
      </c>
      <c r="B2578" s="2" t="s">
        <v>2922</v>
      </c>
      <c r="C2578" s="2" t="s">
        <v>3077</v>
      </c>
      <c r="D2578" s="2" t="s">
        <v>3083</v>
      </c>
    </row>
    <row r="2579" spans="1:4" ht="22.5" customHeight="1" x14ac:dyDescent="0.25">
      <c r="A2579" s="1">
        <v>2579</v>
      </c>
      <c r="B2579" s="2" t="s">
        <v>2922</v>
      </c>
      <c r="C2579" s="2" t="s">
        <v>3077</v>
      </c>
      <c r="D2579" s="2" t="s">
        <v>3084</v>
      </c>
    </row>
    <row r="2580" spans="1:4" ht="22.5" customHeight="1" x14ac:dyDescent="0.25">
      <c r="A2580" s="1">
        <v>2580</v>
      </c>
      <c r="B2580" s="2" t="s">
        <v>2922</v>
      </c>
      <c r="C2580" s="2" t="s">
        <v>3077</v>
      </c>
      <c r="D2580" s="2" t="s">
        <v>3085</v>
      </c>
    </row>
    <row r="2581" spans="1:4" ht="22.5" customHeight="1" x14ac:dyDescent="0.25">
      <c r="A2581" s="1">
        <v>2581</v>
      </c>
      <c r="B2581" s="2" t="s">
        <v>2922</v>
      </c>
      <c r="C2581" s="2" t="s">
        <v>3077</v>
      </c>
      <c r="D2581" s="2" t="s">
        <v>3086</v>
      </c>
    </row>
    <row r="2582" spans="1:4" ht="22.5" customHeight="1" x14ac:dyDescent="0.25">
      <c r="A2582" s="1">
        <v>2582</v>
      </c>
      <c r="B2582" s="2" t="s">
        <v>2922</v>
      </c>
      <c r="C2582" s="2" t="s">
        <v>3077</v>
      </c>
      <c r="D2582" s="2" t="s">
        <v>3087</v>
      </c>
    </row>
    <row r="2583" spans="1:4" ht="22.5" customHeight="1" x14ac:dyDescent="0.25">
      <c r="A2583" s="1">
        <v>2583</v>
      </c>
      <c r="B2583" s="2" t="s">
        <v>2922</v>
      </c>
      <c r="C2583" s="2" t="s">
        <v>3077</v>
      </c>
      <c r="D2583" s="2" t="s">
        <v>3088</v>
      </c>
    </row>
    <row r="2584" spans="1:4" ht="22.5" customHeight="1" x14ac:dyDescent="0.25">
      <c r="A2584" s="1">
        <v>2584</v>
      </c>
      <c r="B2584" s="2" t="s">
        <v>2922</v>
      </c>
      <c r="C2584" s="2" t="s">
        <v>3077</v>
      </c>
      <c r="D2584" s="2" t="s">
        <v>3089</v>
      </c>
    </row>
    <row r="2585" spans="1:4" ht="22.5" customHeight="1" x14ac:dyDescent="0.25">
      <c r="A2585" s="1">
        <v>2585</v>
      </c>
      <c r="B2585" s="2" t="s">
        <v>2922</v>
      </c>
      <c r="C2585" s="2" t="s">
        <v>3077</v>
      </c>
      <c r="D2585" s="2" t="s">
        <v>3090</v>
      </c>
    </row>
    <row r="2586" spans="1:4" ht="22.5" customHeight="1" x14ac:dyDescent="0.25">
      <c r="A2586" s="1">
        <v>2586</v>
      </c>
      <c r="B2586" s="2" t="s">
        <v>2922</v>
      </c>
      <c r="C2586" s="2" t="s">
        <v>3091</v>
      </c>
      <c r="D2586" s="2" t="s">
        <v>3092</v>
      </c>
    </row>
    <row r="2587" spans="1:4" ht="22.5" customHeight="1" x14ac:dyDescent="0.25">
      <c r="A2587" s="1">
        <v>2587</v>
      </c>
      <c r="B2587" s="2" t="s">
        <v>2922</v>
      </c>
      <c r="C2587" s="2" t="s">
        <v>3091</v>
      </c>
      <c r="D2587" s="2" t="s">
        <v>3093</v>
      </c>
    </row>
    <row r="2588" spans="1:4" ht="22.5" customHeight="1" x14ac:dyDescent="0.25">
      <c r="A2588" s="1">
        <v>2588</v>
      </c>
      <c r="B2588" s="2" t="s">
        <v>2922</v>
      </c>
      <c r="C2588" s="2" t="s">
        <v>3091</v>
      </c>
      <c r="D2588" s="2" t="s">
        <v>2121</v>
      </c>
    </row>
    <row r="2589" spans="1:4" ht="22.5" customHeight="1" x14ac:dyDescent="0.25">
      <c r="A2589" s="1">
        <v>2589</v>
      </c>
      <c r="B2589" s="2" t="s">
        <v>2922</v>
      </c>
      <c r="C2589" s="2" t="s">
        <v>3091</v>
      </c>
      <c r="D2589" s="2" t="s">
        <v>3094</v>
      </c>
    </row>
    <row r="2590" spans="1:4" ht="22.5" customHeight="1" x14ac:dyDescent="0.25">
      <c r="A2590" s="1">
        <v>2590</v>
      </c>
      <c r="B2590" s="2" t="s">
        <v>2922</v>
      </c>
      <c r="C2590" s="2" t="s">
        <v>3091</v>
      </c>
      <c r="D2590" s="2" t="s">
        <v>3095</v>
      </c>
    </row>
    <row r="2591" spans="1:4" ht="22.5" customHeight="1" x14ac:dyDescent="0.25">
      <c r="A2591" s="1">
        <v>2591</v>
      </c>
      <c r="B2591" s="2" t="s">
        <v>2922</v>
      </c>
      <c r="C2591" s="2" t="s">
        <v>3091</v>
      </c>
      <c r="D2591" s="2" t="s">
        <v>3096</v>
      </c>
    </row>
    <row r="2592" spans="1:4" ht="22.5" customHeight="1" x14ac:dyDescent="0.25">
      <c r="A2592" s="1">
        <v>2592</v>
      </c>
      <c r="B2592" s="2" t="s">
        <v>2922</v>
      </c>
      <c r="C2592" s="2" t="s">
        <v>3091</v>
      </c>
      <c r="D2592" s="2" t="s">
        <v>893</v>
      </c>
    </row>
    <row r="2593" spans="1:4" ht="22.5" customHeight="1" x14ac:dyDescent="0.25">
      <c r="A2593" s="1">
        <v>2593</v>
      </c>
      <c r="B2593" s="2" t="s">
        <v>2922</v>
      </c>
      <c r="C2593" s="2" t="s">
        <v>3091</v>
      </c>
      <c r="D2593" s="2" t="s">
        <v>3097</v>
      </c>
    </row>
    <row r="2594" spans="1:4" ht="22.5" customHeight="1" x14ac:dyDescent="0.25">
      <c r="A2594" s="1">
        <v>2594</v>
      </c>
      <c r="B2594" s="2" t="s">
        <v>2922</v>
      </c>
      <c r="C2594" s="2" t="s">
        <v>3091</v>
      </c>
      <c r="D2594" s="2" t="s">
        <v>3098</v>
      </c>
    </row>
    <row r="2595" spans="1:4" ht="22.5" customHeight="1" x14ac:dyDescent="0.25">
      <c r="A2595" s="1">
        <v>2595</v>
      </c>
      <c r="B2595" s="2" t="s">
        <v>2922</v>
      </c>
      <c r="C2595" s="2" t="s">
        <v>3091</v>
      </c>
      <c r="D2595" s="2" t="s">
        <v>3099</v>
      </c>
    </row>
    <row r="2596" spans="1:4" ht="22.5" customHeight="1" x14ac:dyDescent="0.25">
      <c r="A2596" s="1">
        <v>2596</v>
      </c>
      <c r="B2596" s="2" t="s">
        <v>2922</v>
      </c>
      <c r="C2596" s="2" t="s">
        <v>3091</v>
      </c>
      <c r="D2596" s="2" t="s">
        <v>3100</v>
      </c>
    </row>
    <row r="2597" spans="1:4" ht="22.5" customHeight="1" x14ac:dyDescent="0.25">
      <c r="A2597" s="1">
        <v>2597</v>
      </c>
      <c r="B2597" s="2" t="s">
        <v>2922</v>
      </c>
      <c r="C2597" s="2" t="s">
        <v>3091</v>
      </c>
      <c r="D2597" s="2" t="s">
        <v>2982</v>
      </c>
    </row>
    <row r="2598" spans="1:4" ht="22.5" customHeight="1" x14ac:dyDescent="0.25">
      <c r="A2598" s="1">
        <v>2598</v>
      </c>
      <c r="B2598" s="2" t="s">
        <v>2922</v>
      </c>
      <c r="C2598" s="2" t="s">
        <v>3091</v>
      </c>
      <c r="D2598" s="2" t="s">
        <v>3101</v>
      </c>
    </row>
    <row r="2599" spans="1:4" ht="22.5" customHeight="1" x14ac:dyDescent="0.25">
      <c r="A2599" s="1">
        <v>2599</v>
      </c>
      <c r="B2599" s="2" t="s">
        <v>2922</v>
      </c>
      <c r="C2599" s="2" t="s">
        <v>3091</v>
      </c>
      <c r="D2599" s="2" t="s">
        <v>3102</v>
      </c>
    </row>
    <row r="2600" spans="1:4" ht="22.5" customHeight="1" x14ac:dyDescent="0.25">
      <c r="A2600" s="1">
        <v>2600</v>
      </c>
      <c r="B2600" s="2" t="s">
        <v>2922</v>
      </c>
      <c r="C2600" s="2" t="s">
        <v>3091</v>
      </c>
      <c r="D2600" s="2" t="s">
        <v>3103</v>
      </c>
    </row>
    <row r="2601" spans="1:4" ht="22.5" customHeight="1" x14ac:dyDescent="0.25">
      <c r="A2601" s="1">
        <v>2601</v>
      </c>
      <c r="B2601" s="2" t="s">
        <v>2922</v>
      </c>
      <c r="C2601" s="2" t="s">
        <v>3091</v>
      </c>
      <c r="D2601" s="2" t="s">
        <v>3104</v>
      </c>
    </row>
    <row r="2602" spans="1:4" ht="22.5" customHeight="1" x14ac:dyDescent="0.25">
      <c r="A2602" s="1">
        <v>2602</v>
      </c>
      <c r="B2602" s="2" t="s">
        <v>2922</v>
      </c>
      <c r="C2602" s="2" t="s">
        <v>3091</v>
      </c>
      <c r="D2602" s="2" t="s">
        <v>3105</v>
      </c>
    </row>
    <row r="2603" spans="1:4" ht="22.5" customHeight="1" x14ac:dyDescent="0.25">
      <c r="A2603" s="1">
        <v>2603</v>
      </c>
      <c r="B2603" s="2" t="s">
        <v>2922</v>
      </c>
      <c r="C2603" s="2" t="s">
        <v>3091</v>
      </c>
      <c r="D2603" s="2" t="s">
        <v>3106</v>
      </c>
    </row>
    <row r="2604" spans="1:4" ht="22.5" customHeight="1" x14ac:dyDescent="0.25">
      <c r="A2604" s="1">
        <v>2604</v>
      </c>
      <c r="B2604" s="2" t="s">
        <v>2922</v>
      </c>
      <c r="C2604" s="2" t="s">
        <v>3091</v>
      </c>
      <c r="D2604" s="2" t="s">
        <v>3107</v>
      </c>
    </row>
    <row r="2605" spans="1:4" ht="22.5" customHeight="1" x14ac:dyDescent="0.25">
      <c r="A2605" s="1">
        <v>2605</v>
      </c>
      <c r="B2605" s="2" t="s">
        <v>2922</v>
      </c>
      <c r="C2605" s="2" t="s">
        <v>3091</v>
      </c>
      <c r="D2605" s="2" t="s">
        <v>407</v>
      </c>
    </row>
    <row r="2606" spans="1:4" ht="22.5" customHeight="1" x14ac:dyDescent="0.25">
      <c r="A2606" s="1">
        <v>2606</v>
      </c>
      <c r="B2606" s="2" t="s">
        <v>412</v>
      </c>
      <c r="C2606" s="2" t="s">
        <v>3108</v>
      </c>
      <c r="D2606" s="2" t="s">
        <v>3109</v>
      </c>
    </row>
    <row r="2607" spans="1:4" ht="22.5" customHeight="1" x14ac:dyDescent="0.25">
      <c r="A2607" s="1">
        <v>2607</v>
      </c>
      <c r="B2607" s="2" t="s">
        <v>412</v>
      </c>
      <c r="C2607" s="2" t="s">
        <v>3108</v>
      </c>
      <c r="D2607" s="2" t="s">
        <v>3110</v>
      </c>
    </row>
    <row r="2608" spans="1:4" ht="22.5" customHeight="1" x14ac:dyDescent="0.25">
      <c r="A2608" s="1">
        <v>2608</v>
      </c>
      <c r="B2608" s="2" t="s">
        <v>412</v>
      </c>
      <c r="C2608" s="2" t="s">
        <v>3108</v>
      </c>
      <c r="D2608" s="2" t="s">
        <v>2366</v>
      </c>
    </row>
    <row r="2609" spans="1:4" ht="22.5" customHeight="1" x14ac:dyDescent="0.25">
      <c r="A2609" s="1">
        <v>2609</v>
      </c>
      <c r="B2609" s="2" t="s">
        <v>412</v>
      </c>
      <c r="C2609" s="2" t="s">
        <v>3108</v>
      </c>
      <c r="D2609" s="2" t="s">
        <v>3111</v>
      </c>
    </row>
    <row r="2610" spans="1:4" ht="22.5" customHeight="1" x14ac:dyDescent="0.25">
      <c r="A2610" s="1">
        <v>2610</v>
      </c>
      <c r="B2610" s="2" t="s">
        <v>412</v>
      </c>
      <c r="C2610" s="2" t="s">
        <v>3108</v>
      </c>
      <c r="D2610" s="2" t="s">
        <v>3112</v>
      </c>
    </row>
    <row r="2611" spans="1:4" ht="22.5" customHeight="1" x14ac:dyDescent="0.25">
      <c r="A2611" s="1">
        <v>2611</v>
      </c>
      <c r="B2611" s="2" t="s">
        <v>412</v>
      </c>
      <c r="C2611" s="2" t="s">
        <v>3108</v>
      </c>
      <c r="D2611" s="2" t="s">
        <v>3113</v>
      </c>
    </row>
    <row r="2612" spans="1:4" ht="22.5" customHeight="1" x14ac:dyDescent="0.25">
      <c r="A2612" s="1">
        <v>2612</v>
      </c>
      <c r="B2612" s="2" t="s">
        <v>412</v>
      </c>
      <c r="C2612" s="2" t="s">
        <v>3108</v>
      </c>
      <c r="D2612" s="2" t="s">
        <v>626</v>
      </c>
    </row>
    <row r="2613" spans="1:4" ht="22.5" customHeight="1" x14ac:dyDescent="0.25">
      <c r="A2613" s="1">
        <v>2613</v>
      </c>
      <c r="B2613" s="2" t="s">
        <v>412</v>
      </c>
      <c r="C2613" s="2" t="s">
        <v>3108</v>
      </c>
      <c r="D2613" s="2" t="s">
        <v>3114</v>
      </c>
    </row>
    <row r="2614" spans="1:4" ht="22.5" customHeight="1" x14ac:dyDescent="0.25">
      <c r="A2614" s="1">
        <v>2614</v>
      </c>
      <c r="B2614" s="2" t="s">
        <v>412</v>
      </c>
      <c r="C2614" s="2" t="s">
        <v>3108</v>
      </c>
      <c r="D2614" s="2" t="s">
        <v>3115</v>
      </c>
    </row>
    <row r="2615" spans="1:4" ht="22.5" customHeight="1" x14ac:dyDescent="0.25">
      <c r="A2615" s="1">
        <v>2615</v>
      </c>
      <c r="B2615" s="2" t="s">
        <v>412</v>
      </c>
      <c r="C2615" s="2" t="s">
        <v>3108</v>
      </c>
      <c r="D2615" s="2" t="s">
        <v>3116</v>
      </c>
    </row>
    <row r="2616" spans="1:4" ht="22.5" customHeight="1" x14ac:dyDescent="0.25">
      <c r="A2616" s="1">
        <v>2616</v>
      </c>
      <c r="B2616" s="2" t="s">
        <v>412</v>
      </c>
      <c r="C2616" s="2" t="s">
        <v>3108</v>
      </c>
      <c r="D2616" s="2" t="s">
        <v>3108</v>
      </c>
    </row>
    <row r="2617" spans="1:4" ht="22.5" customHeight="1" x14ac:dyDescent="0.25">
      <c r="A2617" s="1">
        <v>2617</v>
      </c>
      <c r="B2617" s="2" t="s">
        <v>412</v>
      </c>
      <c r="C2617" s="2" t="s">
        <v>3108</v>
      </c>
      <c r="D2617" s="2" t="s">
        <v>3117</v>
      </c>
    </row>
    <row r="2618" spans="1:4" ht="22.5" customHeight="1" x14ac:dyDescent="0.25">
      <c r="A2618" s="1">
        <v>2618</v>
      </c>
      <c r="B2618" s="2" t="s">
        <v>412</v>
      </c>
      <c r="C2618" s="2" t="s">
        <v>3108</v>
      </c>
      <c r="D2618" s="2" t="s">
        <v>3118</v>
      </c>
    </row>
    <row r="2619" spans="1:4" ht="22.5" customHeight="1" x14ac:dyDescent="0.25">
      <c r="A2619" s="1">
        <v>2619</v>
      </c>
      <c r="B2619" s="2" t="s">
        <v>412</v>
      </c>
      <c r="C2619" s="2" t="s">
        <v>3108</v>
      </c>
      <c r="D2619" s="2" t="s">
        <v>3119</v>
      </c>
    </row>
    <row r="2620" spans="1:4" ht="22.5" customHeight="1" x14ac:dyDescent="0.25">
      <c r="A2620" s="1">
        <v>2620</v>
      </c>
      <c r="B2620" s="2" t="s">
        <v>412</v>
      </c>
      <c r="C2620" s="2" t="s">
        <v>3120</v>
      </c>
      <c r="D2620" s="2" t="s">
        <v>3121</v>
      </c>
    </row>
    <row r="2621" spans="1:4" ht="22.5" customHeight="1" x14ac:dyDescent="0.25">
      <c r="A2621" s="1">
        <v>2621</v>
      </c>
      <c r="B2621" s="2" t="s">
        <v>412</v>
      </c>
      <c r="C2621" s="2" t="s">
        <v>3120</v>
      </c>
      <c r="D2621" s="2" t="s">
        <v>3122</v>
      </c>
    </row>
    <row r="2622" spans="1:4" ht="22.5" customHeight="1" x14ac:dyDescent="0.25">
      <c r="A2622" s="1">
        <v>2622</v>
      </c>
      <c r="B2622" s="2" t="s">
        <v>412</v>
      </c>
      <c r="C2622" s="2" t="s">
        <v>3120</v>
      </c>
      <c r="D2622" s="2" t="s">
        <v>3123</v>
      </c>
    </row>
    <row r="2623" spans="1:4" ht="22.5" customHeight="1" x14ac:dyDescent="0.25">
      <c r="A2623" s="1">
        <v>2623</v>
      </c>
      <c r="B2623" s="2" t="s">
        <v>412</v>
      </c>
      <c r="C2623" s="2" t="s">
        <v>3120</v>
      </c>
      <c r="D2623" s="2" t="s">
        <v>2812</v>
      </c>
    </row>
    <row r="2624" spans="1:4" ht="22.5" customHeight="1" x14ac:dyDescent="0.25">
      <c r="A2624" s="1">
        <v>2624</v>
      </c>
      <c r="B2624" s="2" t="s">
        <v>412</v>
      </c>
      <c r="C2624" s="2" t="s">
        <v>3120</v>
      </c>
      <c r="D2624" s="2" t="s">
        <v>3124</v>
      </c>
    </row>
    <row r="2625" spans="1:4" ht="22.5" customHeight="1" x14ac:dyDescent="0.25">
      <c r="A2625" s="1">
        <v>2625</v>
      </c>
      <c r="B2625" s="2" t="s">
        <v>412</v>
      </c>
      <c r="C2625" s="2" t="s">
        <v>3125</v>
      </c>
      <c r="D2625" s="2" t="s">
        <v>3126</v>
      </c>
    </row>
    <row r="2626" spans="1:4" ht="22.5" customHeight="1" x14ac:dyDescent="0.25">
      <c r="A2626" s="1">
        <v>2626</v>
      </c>
      <c r="B2626" s="2" t="s">
        <v>412</v>
      </c>
      <c r="C2626" s="2" t="s">
        <v>3125</v>
      </c>
      <c r="D2626" s="2" t="s">
        <v>1522</v>
      </c>
    </row>
    <row r="2627" spans="1:4" ht="22.5" customHeight="1" x14ac:dyDescent="0.25">
      <c r="A2627" s="1">
        <v>2627</v>
      </c>
      <c r="B2627" s="2" t="s">
        <v>412</v>
      </c>
      <c r="C2627" s="2" t="s">
        <v>3125</v>
      </c>
      <c r="D2627" s="2" t="s">
        <v>3127</v>
      </c>
    </row>
    <row r="2628" spans="1:4" ht="22.5" customHeight="1" x14ac:dyDescent="0.25">
      <c r="A2628" s="1">
        <v>2628</v>
      </c>
      <c r="B2628" s="2" t="s">
        <v>412</v>
      </c>
      <c r="C2628" s="2" t="s">
        <v>3125</v>
      </c>
      <c r="D2628" s="2" t="s">
        <v>3128</v>
      </c>
    </row>
    <row r="2629" spans="1:4" ht="22.5" customHeight="1" x14ac:dyDescent="0.25">
      <c r="A2629" s="1">
        <v>2629</v>
      </c>
      <c r="B2629" s="2" t="s">
        <v>412</v>
      </c>
      <c r="C2629" s="2" t="s">
        <v>3125</v>
      </c>
      <c r="D2629" s="2" t="s">
        <v>3129</v>
      </c>
    </row>
    <row r="2630" spans="1:4" ht="22.5" customHeight="1" x14ac:dyDescent="0.25">
      <c r="A2630" s="1">
        <v>2630</v>
      </c>
      <c r="B2630" s="2" t="s">
        <v>412</v>
      </c>
      <c r="C2630" s="2" t="s">
        <v>3125</v>
      </c>
      <c r="D2630" s="2" t="s">
        <v>3130</v>
      </c>
    </row>
    <row r="2631" spans="1:4" ht="22.5" customHeight="1" x14ac:dyDescent="0.25">
      <c r="A2631" s="1">
        <v>2631</v>
      </c>
      <c r="B2631" s="2" t="s">
        <v>412</v>
      </c>
      <c r="C2631" s="2" t="s">
        <v>3125</v>
      </c>
      <c r="D2631" s="2" t="s">
        <v>3131</v>
      </c>
    </row>
    <row r="2632" spans="1:4" ht="22.5" customHeight="1" x14ac:dyDescent="0.25">
      <c r="A2632" s="1">
        <v>2632</v>
      </c>
      <c r="B2632" s="2" t="s">
        <v>412</v>
      </c>
      <c r="C2632" s="2" t="s">
        <v>3125</v>
      </c>
      <c r="D2632" s="2" t="s">
        <v>3132</v>
      </c>
    </row>
    <row r="2633" spans="1:4" ht="22.5" customHeight="1" x14ac:dyDescent="0.25">
      <c r="A2633" s="1">
        <v>2633</v>
      </c>
      <c r="B2633" s="2" t="s">
        <v>412</v>
      </c>
      <c r="C2633" s="2" t="s">
        <v>3125</v>
      </c>
      <c r="D2633" s="2" t="s">
        <v>3133</v>
      </c>
    </row>
    <row r="2634" spans="1:4" ht="22.5" customHeight="1" x14ac:dyDescent="0.25">
      <c r="A2634" s="1">
        <v>2634</v>
      </c>
      <c r="B2634" s="2" t="s">
        <v>412</v>
      </c>
      <c r="C2634" s="2" t="s">
        <v>3125</v>
      </c>
      <c r="D2634" s="2" t="s">
        <v>898</v>
      </c>
    </row>
    <row r="2635" spans="1:4" ht="22.5" customHeight="1" x14ac:dyDescent="0.25">
      <c r="A2635" s="1">
        <v>2635</v>
      </c>
      <c r="B2635" s="2" t="s">
        <v>412</v>
      </c>
      <c r="C2635" s="2" t="s">
        <v>3125</v>
      </c>
      <c r="D2635" s="2" t="s">
        <v>3134</v>
      </c>
    </row>
    <row r="2636" spans="1:4" ht="22.5" customHeight="1" x14ac:dyDescent="0.25">
      <c r="A2636" s="1">
        <v>2636</v>
      </c>
      <c r="B2636" s="2" t="s">
        <v>412</v>
      </c>
      <c r="C2636" s="2" t="s">
        <v>3125</v>
      </c>
      <c r="D2636" s="2" t="s">
        <v>3135</v>
      </c>
    </row>
    <row r="2637" spans="1:4" ht="22.5" customHeight="1" x14ac:dyDescent="0.25">
      <c r="A2637" s="1">
        <v>2637</v>
      </c>
      <c r="B2637" s="2" t="s">
        <v>412</v>
      </c>
      <c r="C2637" s="2" t="s">
        <v>3125</v>
      </c>
      <c r="D2637" s="2" t="s">
        <v>3136</v>
      </c>
    </row>
    <row r="2638" spans="1:4" ht="22.5" customHeight="1" x14ac:dyDescent="0.25">
      <c r="A2638" s="1">
        <v>2638</v>
      </c>
      <c r="B2638" s="2" t="s">
        <v>412</v>
      </c>
      <c r="C2638" s="2" t="s">
        <v>3125</v>
      </c>
      <c r="D2638" s="2" t="s">
        <v>3137</v>
      </c>
    </row>
    <row r="2639" spans="1:4" ht="22.5" customHeight="1" x14ac:dyDescent="0.25">
      <c r="A2639" s="1">
        <v>2639</v>
      </c>
      <c r="B2639" s="2" t="s">
        <v>412</v>
      </c>
      <c r="C2639" s="2" t="s">
        <v>3125</v>
      </c>
      <c r="D2639" s="2" t="s">
        <v>3138</v>
      </c>
    </row>
    <row r="2640" spans="1:4" ht="22.5" customHeight="1" x14ac:dyDescent="0.25">
      <c r="A2640" s="1">
        <v>2640</v>
      </c>
      <c r="B2640" s="2" t="s">
        <v>412</v>
      </c>
      <c r="C2640" s="2" t="s">
        <v>3125</v>
      </c>
      <c r="D2640" s="2" t="s">
        <v>3139</v>
      </c>
    </row>
    <row r="2641" spans="1:4" ht="22.5" customHeight="1" x14ac:dyDescent="0.25">
      <c r="A2641" s="1">
        <v>2641</v>
      </c>
      <c r="B2641" s="2" t="s">
        <v>412</v>
      </c>
      <c r="C2641" s="2" t="s">
        <v>3140</v>
      </c>
      <c r="D2641" s="2" t="s">
        <v>3140</v>
      </c>
    </row>
    <row r="2642" spans="1:4" ht="22.5" customHeight="1" x14ac:dyDescent="0.25">
      <c r="A2642" s="1">
        <v>2642</v>
      </c>
      <c r="B2642" s="2" t="s">
        <v>412</v>
      </c>
      <c r="C2642" s="2" t="s">
        <v>3140</v>
      </c>
      <c r="D2642" s="2" t="s">
        <v>3141</v>
      </c>
    </row>
    <row r="2643" spans="1:4" ht="22.5" customHeight="1" x14ac:dyDescent="0.25">
      <c r="A2643" s="1">
        <v>2643</v>
      </c>
      <c r="B2643" s="2" t="s">
        <v>412</v>
      </c>
      <c r="C2643" s="2" t="s">
        <v>3140</v>
      </c>
      <c r="D2643" s="2" t="s">
        <v>3142</v>
      </c>
    </row>
    <row r="2644" spans="1:4" ht="22.5" customHeight="1" x14ac:dyDescent="0.25">
      <c r="A2644" s="1">
        <v>2644</v>
      </c>
      <c r="B2644" s="2" t="s">
        <v>412</v>
      </c>
      <c r="C2644" s="2" t="s">
        <v>3140</v>
      </c>
      <c r="D2644" s="2" t="s">
        <v>737</v>
      </c>
    </row>
    <row r="2645" spans="1:4" ht="22.5" customHeight="1" x14ac:dyDescent="0.25">
      <c r="A2645" s="1">
        <v>2645</v>
      </c>
      <c r="B2645" s="2" t="s">
        <v>412</v>
      </c>
      <c r="C2645" s="2" t="s">
        <v>3140</v>
      </c>
      <c r="D2645" s="2" t="s">
        <v>956</v>
      </c>
    </row>
    <row r="2646" spans="1:4" ht="22.5" customHeight="1" x14ac:dyDescent="0.25">
      <c r="A2646" s="1">
        <v>2646</v>
      </c>
      <c r="B2646" s="2" t="s">
        <v>412</v>
      </c>
      <c r="C2646" s="2" t="s">
        <v>3140</v>
      </c>
      <c r="D2646" s="2" t="s">
        <v>896</v>
      </c>
    </row>
    <row r="2647" spans="1:4" ht="22.5" customHeight="1" x14ac:dyDescent="0.25">
      <c r="A2647" s="1">
        <v>2647</v>
      </c>
      <c r="B2647" s="2" t="s">
        <v>412</v>
      </c>
      <c r="C2647" s="2" t="s">
        <v>3140</v>
      </c>
      <c r="D2647" s="2" t="s">
        <v>3143</v>
      </c>
    </row>
    <row r="2648" spans="1:4" ht="22.5" customHeight="1" x14ac:dyDescent="0.25">
      <c r="A2648" s="1">
        <v>2648</v>
      </c>
      <c r="B2648" s="2" t="s">
        <v>412</v>
      </c>
      <c r="C2648" s="2" t="s">
        <v>3140</v>
      </c>
      <c r="D2648" s="2" t="s">
        <v>3144</v>
      </c>
    </row>
    <row r="2649" spans="1:4" ht="22.5" customHeight="1" x14ac:dyDescent="0.25">
      <c r="A2649" s="1">
        <v>2649</v>
      </c>
      <c r="B2649" s="2" t="s">
        <v>412</v>
      </c>
      <c r="C2649" s="2" t="s">
        <v>3140</v>
      </c>
      <c r="D2649" s="2" t="s">
        <v>3145</v>
      </c>
    </row>
    <row r="2650" spans="1:4" ht="22.5" customHeight="1" x14ac:dyDescent="0.25">
      <c r="A2650" s="1">
        <v>2650</v>
      </c>
      <c r="B2650" s="2" t="s">
        <v>412</v>
      </c>
      <c r="C2650" s="2" t="s">
        <v>3140</v>
      </c>
      <c r="D2650" s="2" t="s">
        <v>3146</v>
      </c>
    </row>
    <row r="2651" spans="1:4" ht="22.5" customHeight="1" x14ac:dyDescent="0.25">
      <c r="A2651" s="1">
        <v>2651</v>
      </c>
      <c r="B2651" s="2" t="s">
        <v>412</v>
      </c>
      <c r="C2651" s="2" t="s">
        <v>3140</v>
      </c>
      <c r="D2651" s="2" t="s">
        <v>3147</v>
      </c>
    </row>
    <row r="2652" spans="1:4" ht="22.5" customHeight="1" x14ac:dyDescent="0.25">
      <c r="A2652" s="1">
        <v>2652</v>
      </c>
      <c r="B2652" s="2" t="s">
        <v>412</v>
      </c>
      <c r="C2652" s="2" t="s">
        <v>3140</v>
      </c>
      <c r="D2652" s="2" t="s">
        <v>3148</v>
      </c>
    </row>
    <row r="2653" spans="1:4" ht="22.5" customHeight="1" x14ac:dyDescent="0.25">
      <c r="A2653" s="1">
        <v>2653</v>
      </c>
      <c r="B2653" s="2" t="s">
        <v>412</v>
      </c>
      <c r="C2653" s="2" t="s">
        <v>3140</v>
      </c>
      <c r="D2653" s="2" t="s">
        <v>1210</v>
      </c>
    </row>
    <row r="2654" spans="1:4" ht="22.5" customHeight="1" x14ac:dyDescent="0.25">
      <c r="A2654" s="1">
        <v>2654</v>
      </c>
      <c r="B2654" s="2" t="s">
        <v>412</v>
      </c>
      <c r="C2654" s="2" t="s">
        <v>3140</v>
      </c>
      <c r="D2654" s="2" t="s">
        <v>3149</v>
      </c>
    </row>
    <row r="2655" spans="1:4" ht="22.5" customHeight="1" x14ac:dyDescent="0.25">
      <c r="A2655" s="1">
        <v>2655</v>
      </c>
      <c r="B2655" s="2" t="s">
        <v>412</v>
      </c>
      <c r="C2655" s="2" t="s">
        <v>3150</v>
      </c>
      <c r="D2655" s="2" t="s">
        <v>3151</v>
      </c>
    </row>
    <row r="2656" spans="1:4" ht="22.5" customHeight="1" x14ac:dyDescent="0.25">
      <c r="A2656" s="1">
        <v>2656</v>
      </c>
      <c r="B2656" s="2" t="s">
        <v>412</v>
      </c>
      <c r="C2656" s="2" t="s">
        <v>3150</v>
      </c>
      <c r="D2656" s="2" t="s">
        <v>3152</v>
      </c>
    </row>
    <row r="2657" spans="1:4" ht="22.5" customHeight="1" x14ac:dyDescent="0.25">
      <c r="A2657" s="1">
        <v>2657</v>
      </c>
      <c r="B2657" s="2" t="s">
        <v>412</v>
      </c>
      <c r="C2657" s="2" t="s">
        <v>3150</v>
      </c>
      <c r="D2657" s="2" t="s">
        <v>3153</v>
      </c>
    </row>
    <row r="2658" spans="1:4" ht="22.5" customHeight="1" x14ac:dyDescent="0.25">
      <c r="A2658" s="1">
        <v>2658</v>
      </c>
      <c r="B2658" s="2" t="s">
        <v>412</v>
      </c>
      <c r="C2658" s="2" t="s">
        <v>3150</v>
      </c>
      <c r="D2658" s="2" t="s">
        <v>3154</v>
      </c>
    </row>
    <row r="2659" spans="1:4" ht="22.5" customHeight="1" x14ac:dyDescent="0.25">
      <c r="A2659" s="1">
        <v>2659</v>
      </c>
      <c r="B2659" s="2" t="s">
        <v>412</v>
      </c>
      <c r="C2659" s="2" t="s">
        <v>3150</v>
      </c>
      <c r="D2659" s="2" t="s">
        <v>3155</v>
      </c>
    </row>
    <row r="2660" spans="1:4" ht="22.5" customHeight="1" x14ac:dyDescent="0.25">
      <c r="A2660" s="1">
        <v>2660</v>
      </c>
      <c r="B2660" s="2" t="s">
        <v>412</v>
      </c>
      <c r="C2660" s="2" t="s">
        <v>3150</v>
      </c>
      <c r="D2660" s="2" t="s">
        <v>3156</v>
      </c>
    </row>
    <row r="2661" spans="1:4" ht="22.5" customHeight="1" x14ac:dyDescent="0.25">
      <c r="A2661" s="1">
        <v>2661</v>
      </c>
      <c r="B2661" s="2" t="s">
        <v>412</v>
      </c>
      <c r="C2661" s="2" t="s">
        <v>3150</v>
      </c>
      <c r="D2661" s="2" t="s">
        <v>3157</v>
      </c>
    </row>
    <row r="2662" spans="1:4" ht="22.5" customHeight="1" x14ac:dyDescent="0.25">
      <c r="A2662" s="1">
        <v>2662</v>
      </c>
      <c r="B2662" s="2" t="s">
        <v>412</v>
      </c>
      <c r="C2662" s="2" t="s">
        <v>3150</v>
      </c>
      <c r="D2662" s="2" t="s">
        <v>3158</v>
      </c>
    </row>
    <row r="2663" spans="1:4" ht="22.5" customHeight="1" x14ac:dyDescent="0.25">
      <c r="A2663" s="1">
        <v>2663</v>
      </c>
      <c r="B2663" s="2" t="s">
        <v>412</v>
      </c>
      <c r="C2663" s="2" t="s">
        <v>3150</v>
      </c>
      <c r="D2663" s="2" t="s">
        <v>3159</v>
      </c>
    </row>
    <row r="2664" spans="1:4" ht="22.5" customHeight="1" x14ac:dyDescent="0.25">
      <c r="A2664" s="1">
        <v>2664</v>
      </c>
      <c r="B2664" s="2" t="s">
        <v>412</v>
      </c>
      <c r="C2664" s="2" t="s">
        <v>3150</v>
      </c>
      <c r="D2664" s="2" t="s">
        <v>3160</v>
      </c>
    </row>
    <row r="2665" spans="1:4" ht="22.5" customHeight="1" x14ac:dyDescent="0.25">
      <c r="A2665" s="1">
        <v>2665</v>
      </c>
      <c r="B2665" s="2" t="s">
        <v>412</v>
      </c>
      <c r="C2665" s="2" t="s">
        <v>3150</v>
      </c>
      <c r="D2665" s="2" t="s">
        <v>3161</v>
      </c>
    </row>
    <row r="2666" spans="1:4" ht="22.5" customHeight="1" x14ac:dyDescent="0.25">
      <c r="A2666" s="1">
        <v>2666</v>
      </c>
      <c r="B2666" s="2" t="s">
        <v>412</v>
      </c>
      <c r="C2666" s="2" t="s">
        <v>3150</v>
      </c>
      <c r="D2666" s="2" t="s">
        <v>3162</v>
      </c>
    </row>
    <row r="2667" spans="1:4" ht="22.5" customHeight="1" x14ac:dyDescent="0.25">
      <c r="A2667" s="1">
        <v>2667</v>
      </c>
      <c r="B2667" s="2" t="s">
        <v>412</v>
      </c>
      <c r="C2667" s="2" t="s">
        <v>3150</v>
      </c>
      <c r="D2667" s="2" t="s">
        <v>3163</v>
      </c>
    </row>
    <row r="2668" spans="1:4" ht="22.5" customHeight="1" x14ac:dyDescent="0.25">
      <c r="A2668" s="1">
        <v>2668</v>
      </c>
      <c r="B2668" s="2" t="s">
        <v>412</v>
      </c>
      <c r="C2668" s="2" t="s">
        <v>3150</v>
      </c>
      <c r="D2668" s="2" t="s">
        <v>3164</v>
      </c>
    </row>
    <row r="2669" spans="1:4" ht="22.5" customHeight="1" x14ac:dyDescent="0.25">
      <c r="A2669" s="1">
        <v>2669</v>
      </c>
      <c r="B2669" s="2" t="s">
        <v>412</v>
      </c>
      <c r="C2669" s="2" t="s">
        <v>3150</v>
      </c>
      <c r="D2669" s="2" t="s">
        <v>3165</v>
      </c>
    </row>
    <row r="2670" spans="1:4" ht="22.5" customHeight="1" x14ac:dyDescent="0.25">
      <c r="A2670" s="1">
        <v>2670</v>
      </c>
      <c r="B2670" s="2" t="s">
        <v>412</v>
      </c>
      <c r="C2670" s="2" t="s">
        <v>3150</v>
      </c>
      <c r="D2670" s="2" t="s">
        <v>3166</v>
      </c>
    </row>
    <row r="2671" spans="1:4" ht="22.5" customHeight="1" x14ac:dyDescent="0.25">
      <c r="A2671" s="1">
        <v>2671</v>
      </c>
      <c r="B2671" s="2" t="s">
        <v>412</v>
      </c>
      <c r="C2671" s="2" t="s">
        <v>3150</v>
      </c>
      <c r="D2671" s="2" t="s">
        <v>3167</v>
      </c>
    </row>
    <row r="2672" spans="1:4" ht="22.5" customHeight="1" x14ac:dyDescent="0.25">
      <c r="A2672" s="1">
        <v>2672</v>
      </c>
      <c r="B2672" s="2" t="s">
        <v>412</v>
      </c>
      <c r="C2672" s="2" t="s">
        <v>3150</v>
      </c>
      <c r="D2672" s="2" t="s">
        <v>3168</v>
      </c>
    </row>
    <row r="2673" spans="1:4" ht="22.5" customHeight="1" x14ac:dyDescent="0.25">
      <c r="A2673" s="1">
        <v>2673</v>
      </c>
      <c r="B2673" s="2" t="s">
        <v>412</v>
      </c>
      <c r="C2673" s="2" t="s">
        <v>3169</v>
      </c>
      <c r="D2673" s="2" t="s">
        <v>3170</v>
      </c>
    </row>
    <row r="2674" spans="1:4" ht="22.5" customHeight="1" x14ac:dyDescent="0.25">
      <c r="A2674" s="1">
        <v>2674</v>
      </c>
      <c r="B2674" s="2" t="s">
        <v>412</v>
      </c>
      <c r="C2674" s="2" t="s">
        <v>3169</v>
      </c>
      <c r="D2674" s="2" t="s">
        <v>3171</v>
      </c>
    </row>
    <row r="2675" spans="1:4" ht="22.5" customHeight="1" x14ac:dyDescent="0.25">
      <c r="A2675" s="1">
        <v>2675</v>
      </c>
      <c r="B2675" s="2" t="s">
        <v>412</v>
      </c>
      <c r="C2675" s="2" t="s">
        <v>3169</v>
      </c>
      <c r="D2675" s="2" t="s">
        <v>3172</v>
      </c>
    </row>
    <row r="2676" spans="1:4" ht="22.5" customHeight="1" x14ac:dyDescent="0.25">
      <c r="A2676" s="1">
        <v>2676</v>
      </c>
      <c r="B2676" s="2" t="s">
        <v>412</v>
      </c>
      <c r="C2676" s="2" t="s">
        <v>3169</v>
      </c>
      <c r="D2676" s="2" t="s">
        <v>522</v>
      </c>
    </row>
    <row r="2677" spans="1:4" ht="22.5" customHeight="1" x14ac:dyDescent="0.25">
      <c r="A2677" s="1">
        <v>2677</v>
      </c>
      <c r="B2677" s="2" t="s">
        <v>412</v>
      </c>
      <c r="C2677" s="2" t="s">
        <v>3169</v>
      </c>
      <c r="D2677" s="2" t="s">
        <v>3173</v>
      </c>
    </row>
    <row r="2678" spans="1:4" ht="22.5" customHeight="1" x14ac:dyDescent="0.25">
      <c r="A2678" s="1">
        <v>2678</v>
      </c>
      <c r="B2678" s="2" t="s">
        <v>412</v>
      </c>
      <c r="C2678" s="2" t="s">
        <v>3169</v>
      </c>
      <c r="D2678" s="2" t="s">
        <v>3174</v>
      </c>
    </row>
    <row r="2679" spans="1:4" ht="22.5" customHeight="1" x14ac:dyDescent="0.25">
      <c r="A2679" s="1">
        <v>2679</v>
      </c>
      <c r="B2679" s="2" t="s">
        <v>412</v>
      </c>
      <c r="C2679" s="2" t="s">
        <v>3169</v>
      </c>
      <c r="D2679" s="2" t="s">
        <v>3175</v>
      </c>
    </row>
    <row r="2680" spans="1:4" ht="22.5" customHeight="1" x14ac:dyDescent="0.25">
      <c r="A2680" s="1">
        <v>2680</v>
      </c>
      <c r="B2680" s="2" t="s">
        <v>412</v>
      </c>
      <c r="C2680" s="2" t="s">
        <v>3169</v>
      </c>
      <c r="D2680" s="2" t="s">
        <v>3176</v>
      </c>
    </row>
    <row r="2681" spans="1:4" ht="22.5" customHeight="1" x14ac:dyDescent="0.25">
      <c r="A2681" s="1">
        <v>2681</v>
      </c>
      <c r="B2681" s="2" t="s">
        <v>412</v>
      </c>
      <c r="C2681" s="2" t="s">
        <v>3169</v>
      </c>
      <c r="D2681" s="2" t="s">
        <v>3177</v>
      </c>
    </row>
    <row r="2682" spans="1:4" ht="22.5" customHeight="1" x14ac:dyDescent="0.25">
      <c r="A2682" s="1">
        <v>2682</v>
      </c>
      <c r="B2682" s="2" t="s">
        <v>412</v>
      </c>
      <c r="C2682" s="2" t="s">
        <v>3169</v>
      </c>
      <c r="D2682" s="2" t="s">
        <v>3178</v>
      </c>
    </row>
    <row r="2683" spans="1:4" ht="22.5" customHeight="1" x14ac:dyDescent="0.25">
      <c r="A2683" s="1">
        <v>2683</v>
      </c>
      <c r="B2683" s="2" t="s">
        <v>412</v>
      </c>
      <c r="C2683" s="2" t="s">
        <v>3169</v>
      </c>
      <c r="D2683" s="2" t="s">
        <v>3179</v>
      </c>
    </row>
    <row r="2684" spans="1:4" ht="22.5" customHeight="1" x14ac:dyDescent="0.25">
      <c r="A2684" s="1">
        <v>2684</v>
      </c>
      <c r="B2684" s="2" t="s">
        <v>412</v>
      </c>
      <c r="C2684" s="2" t="s">
        <v>3169</v>
      </c>
      <c r="D2684" s="2" t="s">
        <v>3180</v>
      </c>
    </row>
    <row r="2685" spans="1:4" ht="22.5" customHeight="1" x14ac:dyDescent="0.25">
      <c r="A2685" s="1">
        <v>2685</v>
      </c>
      <c r="B2685" s="2" t="s">
        <v>412</v>
      </c>
      <c r="C2685" s="2" t="s">
        <v>3181</v>
      </c>
      <c r="D2685" s="2" t="s">
        <v>3182</v>
      </c>
    </row>
    <row r="2686" spans="1:4" ht="22.5" customHeight="1" x14ac:dyDescent="0.25">
      <c r="A2686" s="1">
        <v>2686</v>
      </c>
      <c r="B2686" s="2" t="s">
        <v>412</v>
      </c>
      <c r="C2686" s="2" t="s">
        <v>3181</v>
      </c>
      <c r="D2686" s="2" t="s">
        <v>3183</v>
      </c>
    </row>
    <row r="2687" spans="1:4" ht="22.5" customHeight="1" x14ac:dyDescent="0.25">
      <c r="A2687" s="1">
        <v>2687</v>
      </c>
      <c r="B2687" s="2" t="s">
        <v>412</v>
      </c>
      <c r="C2687" s="2" t="s">
        <v>3181</v>
      </c>
      <c r="D2687" s="2" t="s">
        <v>3184</v>
      </c>
    </row>
    <row r="2688" spans="1:4" ht="22.5" customHeight="1" x14ac:dyDescent="0.25">
      <c r="A2688" s="1">
        <v>2688</v>
      </c>
      <c r="B2688" s="2" t="s">
        <v>412</v>
      </c>
      <c r="C2688" s="2" t="s">
        <v>3181</v>
      </c>
      <c r="D2688" s="2" t="s">
        <v>3185</v>
      </c>
    </row>
    <row r="2689" spans="1:4" ht="22.5" customHeight="1" x14ac:dyDescent="0.25">
      <c r="A2689" s="1">
        <v>2689</v>
      </c>
      <c r="B2689" s="2" t="s">
        <v>412</v>
      </c>
      <c r="C2689" s="2" t="s">
        <v>3181</v>
      </c>
      <c r="D2689" s="2" t="s">
        <v>1284</v>
      </c>
    </row>
    <row r="2690" spans="1:4" ht="22.5" customHeight="1" x14ac:dyDescent="0.25">
      <c r="A2690" s="1">
        <v>2690</v>
      </c>
      <c r="B2690" s="2" t="s">
        <v>412</v>
      </c>
      <c r="C2690" s="2" t="s">
        <v>3181</v>
      </c>
      <c r="D2690" s="2" t="s">
        <v>1391</v>
      </c>
    </row>
    <row r="2691" spans="1:4" ht="22.5" customHeight="1" x14ac:dyDescent="0.25">
      <c r="A2691" s="1">
        <v>2691</v>
      </c>
      <c r="B2691" s="2" t="s">
        <v>412</v>
      </c>
      <c r="C2691" s="2" t="s">
        <v>3181</v>
      </c>
      <c r="D2691" s="2" t="s">
        <v>3186</v>
      </c>
    </row>
    <row r="2692" spans="1:4" ht="22.5" customHeight="1" x14ac:dyDescent="0.25">
      <c r="A2692" s="1">
        <v>2692</v>
      </c>
      <c r="B2692" s="2" t="s">
        <v>412</v>
      </c>
      <c r="C2692" s="2" t="s">
        <v>3181</v>
      </c>
      <c r="D2692" s="2" t="s">
        <v>3187</v>
      </c>
    </row>
    <row r="2693" spans="1:4" ht="22.5" customHeight="1" x14ac:dyDescent="0.25">
      <c r="A2693" s="1">
        <v>2693</v>
      </c>
      <c r="B2693" s="2" t="s">
        <v>412</v>
      </c>
      <c r="C2693" s="2" t="s">
        <v>3181</v>
      </c>
      <c r="D2693" s="2" t="s">
        <v>3188</v>
      </c>
    </row>
    <row r="2694" spans="1:4" ht="22.5" customHeight="1" x14ac:dyDescent="0.25">
      <c r="A2694" s="1">
        <v>2694</v>
      </c>
      <c r="B2694" s="2" t="s">
        <v>412</v>
      </c>
      <c r="C2694" s="2" t="s">
        <v>3181</v>
      </c>
      <c r="D2694" s="2" t="s">
        <v>3189</v>
      </c>
    </row>
    <row r="2695" spans="1:4" ht="22.5" customHeight="1" x14ac:dyDescent="0.25">
      <c r="A2695" s="1">
        <v>2695</v>
      </c>
      <c r="B2695" s="2" t="s">
        <v>412</v>
      </c>
      <c r="C2695" s="2" t="s">
        <v>3181</v>
      </c>
      <c r="D2695" s="2" t="s">
        <v>1415</v>
      </c>
    </row>
    <row r="2696" spans="1:4" ht="22.5" customHeight="1" x14ac:dyDescent="0.25">
      <c r="A2696" s="1">
        <v>2696</v>
      </c>
      <c r="B2696" s="2" t="s">
        <v>412</v>
      </c>
      <c r="C2696" s="2" t="s">
        <v>3181</v>
      </c>
      <c r="D2696" s="2" t="s">
        <v>3049</v>
      </c>
    </row>
    <row r="2697" spans="1:4" ht="22.5" customHeight="1" x14ac:dyDescent="0.25">
      <c r="A2697" s="1">
        <v>2697</v>
      </c>
      <c r="B2697" s="2" t="s">
        <v>412</v>
      </c>
      <c r="C2697" s="2" t="s">
        <v>3181</v>
      </c>
      <c r="D2697" s="2" t="s">
        <v>2100</v>
      </c>
    </row>
    <row r="2698" spans="1:4" ht="22.5" customHeight="1" x14ac:dyDescent="0.25">
      <c r="A2698" s="1">
        <v>2698</v>
      </c>
      <c r="B2698" s="2" t="s">
        <v>412</v>
      </c>
      <c r="C2698" s="2" t="s">
        <v>3181</v>
      </c>
      <c r="D2698" s="2" t="s">
        <v>3190</v>
      </c>
    </row>
    <row r="2699" spans="1:4" ht="22.5" customHeight="1" x14ac:dyDescent="0.25">
      <c r="A2699" s="1">
        <v>2699</v>
      </c>
      <c r="B2699" s="2" t="s">
        <v>412</v>
      </c>
      <c r="C2699" s="2" t="s">
        <v>3181</v>
      </c>
      <c r="D2699" s="2" t="s">
        <v>3191</v>
      </c>
    </row>
    <row r="2700" spans="1:4" ht="22.5" customHeight="1" x14ac:dyDescent="0.25">
      <c r="A2700" s="1">
        <v>2700</v>
      </c>
      <c r="B2700" s="2" t="s">
        <v>412</v>
      </c>
      <c r="C2700" s="2" t="s">
        <v>3181</v>
      </c>
      <c r="D2700" s="2" t="s">
        <v>3192</v>
      </c>
    </row>
    <row r="2701" spans="1:4" ht="22.5" customHeight="1" x14ac:dyDescent="0.25">
      <c r="A2701" s="1">
        <v>2701</v>
      </c>
      <c r="B2701" s="2" t="s">
        <v>412</v>
      </c>
      <c r="C2701" s="2" t="s">
        <v>3193</v>
      </c>
      <c r="D2701" s="2" t="s">
        <v>3194</v>
      </c>
    </row>
    <row r="2702" spans="1:4" ht="22.5" customHeight="1" x14ac:dyDescent="0.25">
      <c r="A2702" s="1">
        <v>2702</v>
      </c>
      <c r="B2702" s="2" t="s">
        <v>412</v>
      </c>
      <c r="C2702" s="2" t="s">
        <v>3193</v>
      </c>
      <c r="D2702" s="2" t="s">
        <v>522</v>
      </c>
    </row>
    <row r="2703" spans="1:4" ht="22.5" customHeight="1" x14ac:dyDescent="0.25">
      <c r="A2703" s="1">
        <v>2703</v>
      </c>
      <c r="B2703" s="2" t="s">
        <v>412</v>
      </c>
      <c r="C2703" s="2" t="s">
        <v>3193</v>
      </c>
      <c r="D2703" s="2" t="s">
        <v>3195</v>
      </c>
    </row>
    <row r="2704" spans="1:4" ht="22.5" customHeight="1" x14ac:dyDescent="0.25">
      <c r="A2704" s="1">
        <v>2704</v>
      </c>
      <c r="B2704" s="2" t="s">
        <v>412</v>
      </c>
      <c r="C2704" s="2" t="s">
        <v>3193</v>
      </c>
      <c r="D2704" s="2" t="s">
        <v>1862</v>
      </c>
    </row>
    <row r="2705" spans="1:4" ht="22.5" customHeight="1" x14ac:dyDescent="0.25">
      <c r="A2705" s="1">
        <v>2705</v>
      </c>
      <c r="B2705" s="2" t="s">
        <v>412</v>
      </c>
      <c r="C2705" s="2" t="s">
        <v>3193</v>
      </c>
      <c r="D2705" s="2" t="s">
        <v>1372</v>
      </c>
    </row>
    <row r="2706" spans="1:4" ht="22.5" customHeight="1" x14ac:dyDescent="0.25">
      <c r="A2706" s="1">
        <v>2706</v>
      </c>
      <c r="B2706" s="2" t="s">
        <v>412</v>
      </c>
      <c r="C2706" s="2" t="s">
        <v>3193</v>
      </c>
      <c r="D2706" s="2" t="s">
        <v>3196</v>
      </c>
    </row>
    <row r="2707" spans="1:4" ht="22.5" customHeight="1" x14ac:dyDescent="0.25">
      <c r="A2707" s="1">
        <v>2707</v>
      </c>
      <c r="B2707" s="2" t="s">
        <v>412</v>
      </c>
      <c r="C2707" s="2" t="s">
        <v>3193</v>
      </c>
      <c r="D2707" s="2" t="s">
        <v>3197</v>
      </c>
    </row>
    <row r="2708" spans="1:4" ht="22.5" customHeight="1" x14ac:dyDescent="0.25">
      <c r="A2708" s="1">
        <v>2708</v>
      </c>
      <c r="B2708" s="2" t="s">
        <v>412</v>
      </c>
      <c r="C2708" s="2" t="s">
        <v>3198</v>
      </c>
      <c r="D2708" s="2" t="s">
        <v>3199</v>
      </c>
    </row>
    <row r="2709" spans="1:4" ht="22.5" customHeight="1" x14ac:dyDescent="0.25">
      <c r="A2709" s="1">
        <v>2709</v>
      </c>
      <c r="B2709" s="2" t="s">
        <v>412</v>
      </c>
      <c r="C2709" s="2" t="s">
        <v>3198</v>
      </c>
      <c r="D2709" s="2" t="s">
        <v>3198</v>
      </c>
    </row>
    <row r="2710" spans="1:4" ht="22.5" customHeight="1" x14ac:dyDescent="0.25">
      <c r="A2710" s="1">
        <v>2710</v>
      </c>
      <c r="B2710" s="2" t="s">
        <v>412</v>
      </c>
      <c r="C2710" s="2" t="s">
        <v>3198</v>
      </c>
      <c r="D2710" s="2" t="s">
        <v>3200</v>
      </c>
    </row>
    <row r="2711" spans="1:4" ht="22.5" customHeight="1" x14ac:dyDescent="0.25">
      <c r="A2711" s="1">
        <v>2711</v>
      </c>
      <c r="B2711" s="2" t="s">
        <v>412</v>
      </c>
      <c r="C2711" s="2" t="s">
        <v>3198</v>
      </c>
      <c r="D2711" s="2" t="s">
        <v>1252</v>
      </c>
    </row>
    <row r="2712" spans="1:4" ht="22.5" customHeight="1" x14ac:dyDescent="0.25">
      <c r="A2712" s="1">
        <v>2712</v>
      </c>
      <c r="B2712" s="2" t="s">
        <v>412</v>
      </c>
      <c r="C2712" s="2" t="s">
        <v>3198</v>
      </c>
      <c r="D2712" s="2" t="s">
        <v>3201</v>
      </c>
    </row>
    <row r="2713" spans="1:4" ht="22.5" customHeight="1" x14ac:dyDescent="0.25">
      <c r="A2713" s="1">
        <v>2713</v>
      </c>
      <c r="B2713" s="2" t="s">
        <v>412</v>
      </c>
      <c r="C2713" s="2" t="s">
        <v>3198</v>
      </c>
      <c r="D2713" s="2" t="s">
        <v>3202</v>
      </c>
    </row>
    <row r="2714" spans="1:4" ht="22.5" customHeight="1" x14ac:dyDescent="0.25">
      <c r="A2714" s="1">
        <v>2714</v>
      </c>
      <c r="B2714" s="2" t="s">
        <v>412</v>
      </c>
      <c r="C2714" s="2" t="s">
        <v>3198</v>
      </c>
      <c r="D2714" s="2" t="s">
        <v>3203</v>
      </c>
    </row>
    <row r="2715" spans="1:4" ht="22.5" customHeight="1" x14ac:dyDescent="0.25">
      <c r="A2715" s="1">
        <v>2715</v>
      </c>
      <c r="B2715" s="2" t="s">
        <v>412</v>
      </c>
      <c r="C2715" s="2" t="s">
        <v>3204</v>
      </c>
      <c r="D2715" s="2" t="s">
        <v>3205</v>
      </c>
    </row>
    <row r="2716" spans="1:4" ht="22.5" customHeight="1" x14ac:dyDescent="0.25">
      <c r="A2716" s="1">
        <v>2716</v>
      </c>
      <c r="B2716" s="2" t="s">
        <v>412</v>
      </c>
      <c r="C2716" s="2" t="s">
        <v>3204</v>
      </c>
      <c r="D2716" s="2" t="s">
        <v>898</v>
      </c>
    </row>
    <row r="2717" spans="1:4" ht="22.5" customHeight="1" x14ac:dyDescent="0.25">
      <c r="A2717" s="1">
        <v>2717</v>
      </c>
      <c r="B2717" s="2" t="s">
        <v>412</v>
      </c>
      <c r="C2717" s="2" t="s">
        <v>3204</v>
      </c>
      <c r="D2717" s="2" t="s">
        <v>3206</v>
      </c>
    </row>
    <row r="2718" spans="1:4" ht="22.5" customHeight="1" x14ac:dyDescent="0.25">
      <c r="A2718" s="1">
        <v>2718</v>
      </c>
      <c r="B2718" s="2" t="s">
        <v>412</v>
      </c>
      <c r="C2718" s="2" t="s">
        <v>3204</v>
      </c>
      <c r="D2718" s="2" t="s">
        <v>3207</v>
      </c>
    </row>
    <row r="2719" spans="1:4" ht="22.5" customHeight="1" x14ac:dyDescent="0.25">
      <c r="A2719" s="1">
        <v>2719</v>
      </c>
      <c r="B2719" s="2" t="s">
        <v>412</v>
      </c>
      <c r="C2719" s="2" t="s">
        <v>3204</v>
      </c>
      <c r="D2719" s="2" t="s">
        <v>3208</v>
      </c>
    </row>
    <row r="2720" spans="1:4" ht="22.5" customHeight="1" x14ac:dyDescent="0.25">
      <c r="A2720" s="1">
        <v>2720</v>
      </c>
      <c r="B2720" s="2" t="s">
        <v>412</v>
      </c>
      <c r="C2720" s="2" t="s">
        <v>3204</v>
      </c>
      <c r="D2720" s="2" t="s">
        <v>3209</v>
      </c>
    </row>
    <row r="2721" spans="1:4" ht="22.5" customHeight="1" x14ac:dyDescent="0.25">
      <c r="A2721" s="1">
        <v>2721</v>
      </c>
      <c r="B2721" s="2" t="s">
        <v>412</v>
      </c>
      <c r="C2721" s="2" t="s">
        <v>3204</v>
      </c>
      <c r="D2721" s="2" t="s">
        <v>3210</v>
      </c>
    </row>
    <row r="2722" spans="1:4" ht="22.5" customHeight="1" x14ac:dyDescent="0.25">
      <c r="A2722" s="1">
        <v>2722</v>
      </c>
      <c r="B2722" s="2" t="s">
        <v>412</v>
      </c>
      <c r="C2722" s="2" t="s">
        <v>3204</v>
      </c>
      <c r="D2722" s="2" t="s">
        <v>3211</v>
      </c>
    </row>
    <row r="2723" spans="1:4" ht="22.5" customHeight="1" x14ac:dyDescent="0.25">
      <c r="A2723" s="1">
        <v>2723</v>
      </c>
      <c r="B2723" s="2" t="s">
        <v>412</v>
      </c>
      <c r="C2723" s="2" t="s">
        <v>3212</v>
      </c>
      <c r="D2723" s="2" t="s">
        <v>3213</v>
      </c>
    </row>
    <row r="2724" spans="1:4" ht="22.5" customHeight="1" x14ac:dyDescent="0.25">
      <c r="A2724" s="1">
        <v>2724</v>
      </c>
      <c r="B2724" s="2" t="s">
        <v>412</v>
      </c>
      <c r="C2724" s="2" t="s">
        <v>3212</v>
      </c>
      <c r="D2724" s="2" t="s">
        <v>3214</v>
      </c>
    </row>
    <row r="2725" spans="1:4" ht="22.5" customHeight="1" x14ac:dyDescent="0.25">
      <c r="A2725" s="1">
        <v>2725</v>
      </c>
      <c r="B2725" s="2" t="s">
        <v>412</v>
      </c>
      <c r="C2725" s="2" t="s">
        <v>3212</v>
      </c>
      <c r="D2725" s="2" t="s">
        <v>3215</v>
      </c>
    </row>
    <row r="2726" spans="1:4" ht="22.5" customHeight="1" x14ac:dyDescent="0.25">
      <c r="A2726" s="1">
        <v>2726</v>
      </c>
      <c r="B2726" s="2" t="s">
        <v>412</v>
      </c>
      <c r="C2726" s="2" t="s">
        <v>3212</v>
      </c>
      <c r="D2726" s="2" t="s">
        <v>3216</v>
      </c>
    </row>
    <row r="2727" spans="1:4" ht="22.5" customHeight="1" x14ac:dyDescent="0.25">
      <c r="A2727" s="1">
        <v>2727</v>
      </c>
      <c r="B2727" s="2" t="s">
        <v>412</v>
      </c>
      <c r="C2727" s="2" t="s">
        <v>3212</v>
      </c>
      <c r="D2727" s="2" t="s">
        <v>3217</v>
      </c>
    </row>
    <row r="2728" spans="1:4" ht="22.5" customHeight="1" x14ac:dyDescent="0.25">
      <c r="A2728" s="1">
        <v>2728</v>
      </c>
      <c r="B2728" s="2" t="s">
        <v>412</v>
      </c>
      <c r="C2728" s="2" t="s">
        <v>3212</v>
      </c>
      <c r="D2728" s="2" t="s">
        <v>3218</v>
      </c>
    </row>
    <row r="2729" spans="1:4" ht="22.5" customHeight="1" x14ac:dyDescent="0.25">
      <c r="A2729" s="1">
        <v>2729</v>
      </c>
      <c r="B2729" s="2" t="s">
        <v>412</v>
      </c>
      <c r="C2729" s="2" t="s">
        <v>3212</v>
      </c>
      <c r="D2729" s="2" t="s">
        <v>517</v>
      </c>
    </row>
    <row r="2730" spans="1:4" ht="22.5" customHeight="1" x14ac:dyDescent="0.25">
      <c r="A2730" s="1">
        <v>2730</v>
      </c>
      <c r="B2730" s="2" t="s">
        <v>412</v>
      </c>
      <c r="C2730" s="2" t="s">
        <v>3212</v>
      </c>
      <c r="D2730" s="2" t="s">
        <v>3219</v>
      </c>
    </row>
    <row r="2731" spans="1:4" ht="22.5" customHeight="1" x14ac:dyDescent="0.25">
      <c r="A2731" s="1">
        <v>2731</v>
      </c>
      <c r="B2731" s="2" t="s">
        <v>412</v>
      </c>
      <c r="C2731" s="2" t="s">
        <v>3212</v>
      </c>
      <c r="D2731" s="2" t="s">
        <v>3220</v>
      </c>
    </row>
    <row r="2732" spans="1:4" ht="22.5" customHeight="1" x14ac:dyDescent="0.25">
      <c r="A2732" s="1">
        <v>2732</v>
      </c>
      <c r="B2732" s="2" t="s">
        <v>412</v>
      </c>
      <c r="C2732" s="2" t="s">
        <v>3212</v>
      </c>
      <c r="D2732" s="2" t="s">
        <v>3221</v>
      </c>
    </row>
    <row r="2733" spans="1:4" ht="22.5" customHeight="1" x14ac:dyDescent="0.25">
      <c r="A2733" s="1">
        <v>2733</v>
      </c>
      <c r="B2733" s="2" t="s">
        <v>412</v>
      </c>
      <c r="C2733" s="2" t="s">
        <v>3212</v>
      </c>
      <c r="D2733" s="2" t="s">
        <v>3222</v>
      </c>
    </row>
    <row r="2734" spans="1:4" ht="22.5" customHeight="1" x14ac:dyDescent="0.25">
      <c r="A2734" s="1">
        <v>2734</v>
      </c>
      <c r="B2734" s="2" t="s">
        <v>412</v>
      </c>
      <c r="C2734" s="2" t="s">
        <v>3223</v>
      </c>
      <c r="D2734" s="2" t="s">
        <v>3224</v>
      </c>
    </row>
    <row r="2735" spans="1:4" ht="22.5" customHeight="1" x14ac:dyDescent="0.25">
      <c r="A2735" s="1">
        <v>2735</v>
      </c>
      <c r="B2735" s="2" t="s">
        <v>412</v>
      </c>
      <c r="C2735" s="2" t="s">
        <v>3223</v>
      </c>
      <c r="D2735" s="2" t="s">
        <v>3225</v>
      </c>
    </row>
    <row r="2736" spans="1:4" ht="22.5" customHeight="1" x14ac:dyDescent="0.25">
      <c r="A2736" s="1">
        <v>2736</v>
      </c>
      <c r="B2736" s="2" t="s">
        <v>412</v>
      </c>
      <c r="C2736" s="2" t="s">
        <v>3223</v>
      </c>
      <c r="D2736" s="2" t="s">
        <v>3226</v>
      </c>
    </row>
    <row r="2737" spans="1:4" ht="22.5" customHeight="1" x14ac:dyDescent="0.25">
      <c r="A2737" s="1">
        <v>2737</v>
      </c>
      <c r="B2737" s="2" t="s">
        <v>412</v>
      </c>
      <c r="C2737" s="2" t="s">
        <v>3223</v>
      </c>
      <c r="D2737" s="2" t="s">
        <v>3227</v>
      </c>
    </row>
    <row r="2738" spans="1:4" ht="22.5" customHeight="1" x14ac:dyDescent="0.25">
      <c r="A2738" s="1">
        <v>2738</v>
      </c>
      <c r="B2738" s="2" t="s">
        <v>412</v>
      </c>
      <c r="C2738" s="2" t="s">
        <v>3223</v>
      </c>
      <c r="D2738" s="2" t="s">
        <v>959</v>
      </c>
    </row>
    <row r="2739" spans="1:4" ht="22.5" customHeight="1" x14ac:dyDescent="0.25">
      <c r="A2739" s="1">
        <v>2739</v>
      </c>
      <c r="B2739" s="2" t="s">
        <v>412</v>
      </c>
      <c r="C2739" s="2" t="s">
        <v>3223</v>
      </c>
      <c r="D2739" s="2" t="s">
        <v>3228</v>
      </c>
    </row>
    <row r="2740" spans="1:4" ht="22.5" customHeight="1" x14ac:dyDescent="0.25">
      <c r="A2740" s="1">
        <v>2740</v>
      </c>
      <c r="B2740" s="2" t="s">
        <v>412</v>
      </c>
      <c r="C2740" s="2" t="s">
        <v>3223</v>
      </c>
      <c r="D2740" s="2" t="s">
        <v>3229</v>
      </c>
    </row>
    <row r="2741" spans="1:4" ht="22.5" customHeight="1" x14ac:dyDescent="0.25">
      <c r="A2741" s="1">
        <v>2741</v>
      </c>
      <c r="B2741" s="2" t="s">
        <v>412</v>
      </c>
      <c r="C2741" s="2" t="s">
        <v>3230</v>
      </c>
      <c r="D2741" s="2" t="s">
        <v>3231</v>
      </c>
    </row>
    <row r="2742" spans="1:4" ht="22.5" customHeight="1" x14ac:dyDescent="0.25">
      <c r="A2742" s="1">
        <v>2742</v>
      </c>
      <c r="B2742" s="2" t="s">
        <v>412</v>
      </c>
      <c r="C2742" s="2" t="s">
        <v>3230</v>
      </c>
      <c r="D2742" s="2" t="s">
        <v>3232</v>
      </c>
    </row>
    <row r="2743" spans="1:4" ht="22.5" customHeight="1" x14ac:dyDescent="0.25">
      <c r="A2743" s="1">
        <v>2743</v>
      </c>
      <c r="B2743" s="2" t="s">
        <v>412</v>
      </c>
      <c r="C2743" s="2" t="s">
        <v>3230</v>
      </c>
      <c r="D2743" s="2" t="s">
        <v>3233</v>
      </c>
    </row>
    <row r="2744" spans="1:4" ht="22.5" customHeight="1" x14ac:dyDescent="0.25">
      <c r="A2744" s="1">
        <v>2744</v>
      </c>
      <c r="B2744" s="2" t="s">
        <v>412</v>
      </c>
      <c r="C2744" s="2" t="s">
        <v>3230</v>
      </c>
      <c r="D2744" s="2" t="s">
        <v>3230</v>
      </c>
    </row>
    <row r="2745" spans="1:4" ht="22.5" customHeight="1" x14ac:dyDescent="0.25">
      <c r="A2745" s="1">
        <v>2745</v>
      </c>
      <c r="B2745" s="2" t="s">
        <v>412</v>
      </c>
      <c r="C2745" s="2" t="s">
        <v>3230</v>
      </c>
      <c r="D2745" s="2" t="s">
        <v>3234</v>
      </c>
    </row>
    <row r="2746" spans="1:4" ht="22.5" customHeight="1" x14ac:dyDescent="0.25">
      <c r="A2746" s="1">
        <v>2746</v>
      </c>
      <c r="B2746" s="2" t="s">
        <v>412</v>
      </c>
      <c r="C2746" s="2" t="s">
        <v>3230</v>
      </c>
      <c r="D2746" s="2" t="s">
        <v>3235</v>
      </c>
    </row>
    <row r="2747" spans="1:4" ht="22.5" customHeight="1" x14ac:dyDescent="0.25">
      <c r="A2747" s="1">
        <v>2747</v>
      </c>
      <c r="B2747" s="2" t="s">
        <v>412</v>
      </c>
      <c r="C2747" s="2" t="s">
        <v>3230</v>
      </c>
      <c r="D2747" s="2" t="s">
        <v>3236</v>
      </c>
    </row>
    <row r="2748" spans="1:4" ht="22.5" customHeight="1" x14ac:dyDescent="0.25">
      <c r="A2748" s="1">
        <v>2748</v>
      </c>
      <c r="B2748" s="2" t="s">
        <v>412</v>
      </c>
      <c r="C2748" s="2" t="s">
        <v>3230</v>
      </c>
      <c r="D2748" s="2" t="s">
        <v>3237</v>
      </c>
    </row>
    <row r="2749" spans="1:4" ht="22.5" customHeight="1" x14ac:dyDescent="0.25">
      <c r="A2749" s="1">
        <v>2749</v>
      </c>
      <c r="B2749" s="2" t="s">
        <v>412</v>
      </c>
      <c r="C2749" s="2" t="s">
        <v>3230</v>
      </c>
      <c r="D2749" s="2" t="s">
        <v>3238</v>
      </c>
    </row>
    <row r="2750" spans="1:4" ht="22.5" customHeight="1" x14ac:dyDescent="0.25">
      <c r="A2750" s="1">
        <v>2750</v>
      </c>
      <c r="B2750" s="2" t="s">
        <v>412</v>
      </c>
      <c r="C2750" s="2" t="s">
        <v>3230</v>
      </c>
      <c r="D2750" s="2" t="s">
        <v>3239</v>
      </c>
    </row>
    <row r="2751" spans="1:4" ht="22.5" customHeight="1" x14ac:dyDescent="0.25">
      <c r="A2751" s="1">
        <v>2751</v>
      </c>
      <c r="B2751" s="2" t="s">
        <v>412</v>
      </c>
      <c r="C2751" s="2" t="s">
        <v>3230</v>
      </c>
      <c r="D2751" s="2" t="s">
        <v>3240</v>
      </c>
    </row>
    <row r="2752" spans="1:4" ht="22.5" customHeight="1" x14ac:dyDescent="0.25">
      <c r="A2752" s="1">
        <v>2752</v>
      </c>
      <c r="B2752" s="2" t="s">
        <v>412</v>
      </c>
      <c r="C2752" s="2" t="s">
        <v>3241</v>
      </c>
      <c r="D2752" s="2" t="s">
        <v>3242</v>
      </c>
    </row>
    <row r="2753" spans="1:4" ht="22.5" customHeight="1" x14ac:dyDescent="0.25">
      <c r="A2753" s="1">
        <v>2753</v>
      </c>
      <c r="B2753" s="2" t="s">
        <v>412</v>
      </c>
      <c r="C2753" s="2" t="s">
        <v>3241</v>
      </c>
      <c r="D2753" s="2" t="s">
        <v>3134</v>
      </c>
    </row>
    <row r="2754" spans="1:4" ht="22.5" customHeight="1" x14ac:dyDescent="0.25">
      <c r="A2754" s="1">
        <v>2754</v>
      </c>
      <c r="B2754" s="2" t="s">
        <v>412</v>
      </c>
      <c r="C2754" s="2" t="s">
        <v>3241</v>
      </c>
      <c r="D2754" s="2" t="s">
        <v>3243</v>
      </c>
    </row>
    <row r="2755" spans="1:4" ht="22.5" customHeight="1" x14ac:dyDescent="0.25">
      <c r="A2755" s="1">
        <v>2755</v>
      </c>
      <c r="B2755" s="2" t="s">
        <v>412</v>
      </c>
      <c r="C2755" s="2" t="s">
        <v>3241</v>
      </c>
      <c r="D2755" s="2" t="s">
        <v>3244</v>
      </c>
    </row>
    <row r="2756" spans="1:4" ht="22.5" customHeight="1" x14ac:dyDescent="0.25">
      <c r="A2756" s="1">
        <v>2756</v>
      </c>
      <c r="B2756" s="2" t="s">
        <v>412</v>
      </c>
      <c r="C2756" s="2" t="s">
        <v>3241</v>
      </c>
      <c r="D2756" s="2" t="s">
        <v>3245</v>
      </c>
    </row>
    <row r="2757" spans="1:4" ht="22.5" customHeight="1" x14ac:dyDescent="0.25">
      <c r="A2757" s="1">
        <v>2757</v>
      </c>
      <c r="B2757" s="2" t="s">
        <v>412</v>
      </c>
      <c r="C2757" s="2" t="s">
        <v>3241</v>
      </c>
      <c r="D2757" s="2" t="s">
        <v>3246</v>
      </c>
    </row>
    <row r="2758" spans="1:4" ht="22.5" customHeight="1" x14ac:dyDescent="0.25">
      <c r="A2758" s="1">
        <v>2758</v>
      </c>
      <c r="B2758" s="2" t="s">
        <v>412</v>
      </c>
      <c r="C2758" s="2" t="s">
        <v>3247</v>
      </c>
      <c r="D2758" s="2" t="s">
        <v>3248</v>
      </c>
    </row>
    <row r="2759" spans="1:4" ht="22.5" customHeight="1" x14ac:dyDescent="0.25">
      <c r="A2759" s="1">
        <v>2759</v>
      </c>
      <c r="B2759" s="2" t="s">
        <v>412</v>
      </c>
      <c r="C2759" s="2" t="s">
        <v>3247</v>
      </c>
      <c r="D2759" s="2" t="s">
        <v>3249</v>
      </c>
    </row>
    <row r="2760" spans="1:4" ht="22.5" customHeight="1" x14ac:dyDescent="0.25">
      <c r="A2760" s="1">
        <v>2760</v>
      </c>
      <c r="B2760" s="2" t="s">
        <v>412</v>
      </c>
      <c r="C2760" s="2" t="s">
        <v>3247</v>
      </c>
      <c r="D2760" s="2" t="s">
        <v>3250</v>
      </c>
    </row>
    <row r="2761" spans="1:4" ht="22.5" customHeight="1" x14ac:dyDescent="0.25">
      <c r="A2761" s="1">
        <v>2761</v>
      </c>
      <c r="B2761" s="2" t="s">
        <v>412</v>
      </c>
      <c r="C2761" s="2" t="s">
        <v>3247</v>
      </c>
      <c r="D2761" s="2" t="s">
        <v>3251</v>
      </c>
    </row>
    <row r="2762" spans="1:4" ht="22.5" customHeight="1" x14ac:dyDescent="0.25">
      <c r="A2762" s="1">
        <v>2762</v>
      </c>
      <c r="B2762" s="2" t="s">
        <v>412</v>
      </c>
      <c r="C2762" s="2" t="s">
        <v>3247</v>
      </c>
      <c r="D2762" s="2" t="s">
        <v>3252</v>
      </c>
    </row>
    <row r="2763" spans="1:4" ht="22.5" customHeight="1" x14ac:dyDescent="0.25">
      <c r="A2763" s="1">
        <v>2763</v>
      </c>
      <c r="B2763" s="2" t="s">
        <v>412</v>
      </c>
      <c r="C2763" s="2" t="s">
        <v>3247</v>
      </c>
      <c r="D2763" s="2" t="s">
        <v>3253</v>
      </c>
    </row>
    <row r="2764" spans="1:4" ht="22.5" customHeight="1" x14ac:dyDescent="0.25">
      <c r="A2764" s="1">
        <v>2764</v>
      </c>
      <c r="B2764" s="2" t="s">
        <v>412</v>
      </c>
      <c r="C2764" s="2" t="s">
        <v>3247</v>
      </c>
      <c r="D2764" s="2" t="s">
        <v>3254</v>
      </c>
    </row>
    <row r="2765" spans="1:4" ht="22.5" customHeight="1" x14ac:dyDescent="0.25">
      <c r="A2765" s="1">
        <v>2765</v>
      </c>
      <c r="B2765" s="2" t="s">
        <v>412</v>
      </c>
      <c r="C2765" s="2" t="s">
        <v>3247</v>
      </c>
      <c r="D2765" s="2" t="s">
        <v>3255</v>
      </c>
    </row>
    <row r="2766" spans="1:4" ht="22.5" customHeight="1" x14ac:dyDescent="0.25">
      <c r="A2766" s="1">
        <v>2766</v>
      </c>
      <c r="B2766" s="2" t="s">
        <v>412</v>
      </c>
      <c r="C2766" s="2" t="s">
        <v>3247</v>
      </c>
      <c r="D2766" s="2" t="s">
        <v>3256</v>
      </c>
    </row>
    <row r="2767" spans="1:4" ht="22.5" customHeight="1" x14ac:dyDescent="0.25">
      <c r="A2767" s="1">
        <v>2767</v>
      </c>
      <c r="B2767" s="2" t="s">
        <v>412</v>
      </c>
      <c r="C2767" s="2" t="s">
        <v>3247</v>
      </c>
      <c r="D2767" s="2" t="s">
        <v>3257</v>
      </c>
    </row>
    <row r="2768" spans="1:4" ht="22.5" customHeight="1" x14ac:dyDescent="0.25">
      <c r="A2768" s="1">
        <v>2768</v>
      </c>
      <c r="B2768" s="2" t="s">
        <v>412</v>
      </c>
      <c r="C2768" s="2" t="s">
        <v>3247</v>
      </c>
      <c r="D2768" s="2" t="s">
        <v>3258</v>
      </c>
    </row>
    <row r="2769" spans="1:4" ht="22.5" customHeight="1" x14ac:dyDescent="0.25">
      <c r="A2769" s="1">
        <v>2769</v>
      </c>
      <c r="B2769" s="2" t="s">
        <v>412</v>
      </c>
      <c r="C2769" s="2" t="s">
        <v>3259</v>
      </c>
      <c r="D2769" s="2" t="s">
        <v>3260</v>
      </c>
    </row>
    <row r="2770" spans="1:4" ht="22.5" customHeight="1" x14ac:dyDescent="0.25">
      <c r="A2770" s="1">
        <v>2770</v>
      </c>
      <c r="B2770" s="2" t="s">
        <v>412</v>
      </c>
      <c r="C2770" s="2" t="s">
        <v>3261</v>
      </c>
      <c r="D2770" s="2" t="s">
        <v>3262</v>
      </c>
    </row>
    <row r="2771" spans="1:4" ht="22.5" customHeight="1" x14ac:dyDescent="0.25">
      <c r="A2771" s="1">
        <v>2771</v>
      </c>
      <c r="B2771" s="2" t="s">
        <v>412</v>
      </c>
      <c r="C2771" s="2" t="s">
        <v>3261</v>
      </c>
      <c r="D2771" s="2" t="s">
        <v>3263</v>
      </c>
    </row>
    <row r="2772" spans="1:4" ht="22.5" customHeight="1" x14ac:dyDescent="0.25">
      <c r="A2772" s="1">
        <v>2772</v>
      </c>
      <c r="B2772" s="2" t="s">
        <v>412</v>
      </c>
      <c r="C2772" s="2" t="s">
        <v>3261</v>
      </c>
      <c r="D2772" s="2" t="s">
        <v>3264</v>
      </c>
    </row>
    <row r="2773" spans="1:4" ht="22.5" customHeight="1" x14ac:dyDescent="0.25">
      <c r="A2773" s="1">
        <v>2773</v>
      </c>
      <c r="B2773" s="2" t="s">
        <v>412</v>
      </c>
      <c r="C2773" s="2" t="s">
        <v>3261</v>
      </c>
      <c r="D2773" s="2" t="s">
        <v>2938</v>
      </c>
    </row>
    <row r="2774" spans="1:4" ht="22.5" customHeight="1" x14ac:dyDescent="0.25">
      <c r="A2774" s="1">
        <v>2774</v>
      </c>
      <c r="B2774" s="2" t="s">
        <v>412</v>
      </c>
      <c r="C2774" s="2" t="s">
        <v>3261</v>
      </c>
      <c r="D2774" s="2" t="s">
        <v>3265</v>
      </c>
    </row>
    <row r="2775" spans="1:4" ht="22.5" customHeight="1" x14ac:dyDescent="0.25">
      <c r="A2775" s="1">
        <v>2775</v>
      </c>
      <c r="B2775" s="2" t="s">
        <v>412</v>
      </c>
      <c r="C2775" s="2" t="s">
        <v>3261</v>
      </c>
      <c r="D2775" s="2" t="s">
        <v>3266</v>
      </c>
    </row>
    <row r="2776" spans="1:4" ht="22.5" customHeight="1" x14ac:dyDescent="0.25">
      <c r="A2776" s="1">
        <v>2776</v>
      </c>
      <c r="B2776" s="2" t="s">
        <v>412</v>
      </c>
      <c r="C2776" s="2" t="s">
        <v>3261</v>
      </c>
      <c r="D2776" s="2" t="s">
        <v>3267</v>
      </c>
    </row>
    <row r="2777" spans="1:4" ht="22.5" customHeight="1" x14ac:dyDescent="0.25">
      <c r="A2777" s="1">
        <v>2777</v>
      </c>
      <c r="B2777" s="2" t="s">
        <v>412</v>
      </c>
      <c r="C2777" s="2" t="s">
        <v>3261</v>
      </c>
      <c r="D2777" s="2" t="s">
        <v>2314</v>
      </c>
    </row>
    <row r="2778" spans="1:4" ht="22.5" customHeight="1" x14ac:dyDescent="0.25">
      <c r="A2778" s="1">
        <v>2778</v>
      </c>
      <c r="B2778" s="2" t="s">
        <v>412</v>
      </c>
      <c r="C2778" s="2" t="s">
        <v>3261</v>
      </c>
      <c r="D2778" s="2" t="s">
        <v>3268</v>
      </c>
    </row>
    <row r="2779" spans="1:4" ht="22.5" customHeight="1" x14ac:dyDescent="0.25">
      <c r="A2779" s="1">
        <v>2779</v>
      </c>
      <c r="B2779" s="2" t="s">
        <v>412</v>
      </c>
      <c r="C2779" s="2" t="s">
        <v>3261</v>
      </c>
      <c r="D2779" s="2" t="s">
        <v>3269</v>
      </c>
    </row>
    <row r="2780" spans="1:4" ht="22.5" customHeight="1" x14ac:dyDescent="0.25">
      <c r="A2780" s="1">
        <v>2780</v>
      </c>
      <c r="B2780" s="2" t="s">
        <v>412</v>
      </c>
      <c r="C2780" s="2" t="s">
        <v>3261</v>
      </c>
      <c r="D2780" s="2" t="s">
        <v>3270</v>
      </c>
    </row>
    <row r="2781" spans="1:4" ht="22.5" customHeight="1" x14ac:dyDescent="0.25">
      <c r="A2781" s="1">
        <v>2781</v>
      </c>
      <c r="B2781" s="2" t="s">
        <v>412</v>
      </c>
      <c r="C2781" s="2" t="s">
        <v>3261</v>
      </c>
      <c r="D2781" s="2" t="s">
        <v>3271</v>
      </c>
    </row>
    <row r="2782" spans="1:4" ht="22.5" customHeight="1" x14ac:dyDescent="0.25">
      <c r="A2782" s="1">
        <v>2782</v>
      </c>
      <c r="B2782" s="2" t="s">
        <v>412</v>
      </c>
      <c r="C2782" s="2" t="s">
        <v>3261</v>
      </c>
      <c r="D2782" s="2" t="s">
        <v>3272</v>
      </c>
    </row>
    <row r="2783" spans="1:4" ht="22.5" customHeight="1" x14ac:dyDescent="0.25">
      <c r="A2783" s="1">
        <v>2783</v>
      </c>
      <c r="B2783" s="2" t="s">
        <v>412</v>
      </c>
      <c r="C2783" s="2" t="s">
        <v>3273</v>
      </c>
      <c r="D2783" s="2" t="s">
        <v>3274</v>
      </c>
    </row>
    <row r="2784" spans="1:4" ht="22.5" customHeight="1" x14ac:dyDescent="0.25">
      <c r="A2784" s="1">
        <v>2784</v>
      </c>
      <c r="B2784" s="2" t="s">
        <v>412</v>
      </c>
      <c r="C2784" s="2" t="s">
        <v>3273</v>
      </c>
      <c r="D2784" s="2" t="s">
        <v>3275</v>
      </c>
    </row>
    <row r="2785" spans="1:4" ht="22.5" customHeight="1" x14ac:dyDescent="0.25">
      <c r="A2785" s="1">
        <v>2785</v>
      </c>
      <c r="B2785" s="2" t="s">
        <v>412</v>
      </c>
      <c r="C2785" s="2" t="s">
        <v>3273</v>
      </c>
      <c r="D2785" s="2" t="s">
        <v>3276</v>
      </c>
    </row>
    <row r="2786" spans="1:4" ht="22.5" customHeight="1" x14ac:dyDescent="0.25">
      <c r="A2786" s="1">
        <v>2786</v>
      </c>
      <c r="B2786" s="2" t="s">
        <v>412</v>
      </c>
      <c r="C2786" s="2" t="s">
        <v>3273</v>
      </c>
      <c r="D2786" s="2" t="s">
        <v>1581</v>
      </c>
    </row>
    <row r="2787" spans="1:4" ht="22.5" customHeight="1" x14ac:dyDescent="0.25">
      <c r="A2787" s="1">
        <v>2787</v>
      </c>
      <c r="B2787" s="2" t="s">
        <v>412</v>
      </c>
      <c r="C2787" s="2" t="s">
        <v>3273</v>
      </c>
      <c r="D2787" s="2" t="s">
        <v>3277</v>
      </c>
    </row>
    <row r="2788" spans="1:4" ht="22.5" customHeight="1" x14ac:dyDescent="0.25">
      <c r="A2788" s="1">
        <v>2788</v>
      </c>
      <c r="B2788" s="2" t="s">
        <v>412</v>
      </c>
      <c r="C2788" s="2" t="s">
        <v>3273</v>
      </c>
      <c r="D2788" s="2" t="s">
        <v>3273</v>
      </c>
    </row>
    <row r="2789" spans="1:4" ht="22.5" customHeight="1" x14ac:dyDescent="0.25">
      <c r="A2789" s="1">
        <v>2789</v>
      </c>
      <c r="B2789" s="2" t="s">
        <v>412</v>
      </c>
      <c r="C2789" s="2" t="s">
        <v>3273</v>
      </c>
      <c r="D2789" s="2" t="s">
        <v>3278</v>
      </c>
    </row>
    <row r="2790" spans="1:4" ht="22.5" customHeight="1" x14ac:dyDescent="0.25">
      <c r="A2790" s="1">
        <v>2790</v>
      </c>
      <c r="B2790" s="2" t="s">
        <v>412</v>
      </c>
      <c r="C2790" s="2" t="s">
        <v>3273</v>
      </c>
      <c r="D2790" s="2" t="s">
        <v>3279</v>
      </c>
    </row>
    <row r="2791" spans="1:4" ht="22.5" customHeight="1" x14ac:dyDescent="0.25">
      <c r="A2791" s="1">
        <v>2791</v>
      </c>
      <c r="B2791" s="2" t="s">
        <v>412</v>
      </c>
      <c r="C2791" s="2" t="s">
        <v>3273</v>
      </c>
      <c r="D2791" s="2" t="s">
        <v>3280</v>
      </c>
    </row>
    <row r="2792" spans="1:4" ht="22.5" customHeight="1" x14ac:dyDescent="0.25">
      <c r="A2792" s="1">
        <v>2792</v>
      </c>
      <c r="B2792" s="2" t="s">
        <v>412</v>
      </c>
      <c r="C2792" s="2" t="s">
        <v>3281</v>
      </c>
      <c r="D2792" s="2" t="s">
        <v>3282</v>
      </c>
    </row>
    <row r="2793" spans="1:4" ht="22.5" customHeight="1" x14ac:dyDescent="0.25">
      <c r="A2793" s="1">
        <v>2793</v>
      </c>
      <c r="B2793" s="2" t="s">
        <v>412</v>
      </c>
      <c r="C2793" s="2" t="s">
        <v>3281</v>
      </c>
      <c r="D2793" s="2" t="s">
        <v>3283</v>
      </c>
    </row>
    <row r="2794" spans="1:4" ht="22.5" customHeight="1" x14ac:dyDescent="0.25">
      <c r="A2794" s="1">
        <v>2794</v>
      </c>
      <c r="B2794" s="2" t="s">
        <v>412</v>
      </c>
      <c r="C2794" s="2" t="s">
        <v>3281</v>
      </c>
      <c r="D2794" s="2" t="s">
        <v>3284</v>
      </c>
    </row>
    <row r="2795" spans="1:4" ht="22.5" customHeight="1" x14ac:dyDescent="0.25">
      <c r="A2795" s="1">
        <v>2795</v>
      </c>
      <c r="B2795" s="2" t="s">
        <v>412</v>
      </c>
      <c r="C2795" s="2" t="s">
        <v>3281</v>
      </c>
      <c r="D2795" s="2" t="s">
        <v>2809</v>
      </c>
    </row>
    <row r="2796" spans="1:4" ht="22.5" customHeight="1" x14ac:dyDescent="0.25">
      <c r="A2796" s="1">
        <v>2796</v>
      </c>
      <c r="B2796" s="2" t="s">
        <v>412</v>
      </c>
      <c r="C2796" s="2" t="s">
        <v>3281</v>
      </c>
      <c r="D2796" s="2" t="s">
        <v>823</v>
      </c>
    </row>
    <row r="2797" spans="1:4" ht="22.5" customHeight="1" x14ac:dyDescent="0.25">
      <c r="A2797" s="1">
        <v>2797</v>
      </c>
      <c r="B2797" s="2" t="s">
        <v>412</v>
      </c>
      <c r="C2797" s="2" t="s">
        <v>3281</v>
      </c>
      <c r="D2797" s="2" t="s">
        <v>3285</v>
      </c>
    </row>
    <row r="2798" spans="1:4" ht="22.5" customHeight="1" x14ac:dyDescent="0.25">
      <c r="A2798" s="1">
        <v>2798</v>
      </c>
      <c r="B2798" s="2" t="s">
        <v>412</v>
      </c>
      <c r="C2798" s="2" t="s">
        <v>3281</v>
      </c>
      <c r="D2798" s="2" t="s">
        <v>3286</v>
      </c>
    </row>
    <row r="2799" spans="1:4" ht="22.5" customHeight="1" x14ac:dyDescent="0.25">
      <c r="A2799" s="1">
        <v>2799</v>
      </c>
      <c r="B2799" s="2" t="s">
        <v>412</v>
      </c>
      <c r="C2799" s="2" t="s">
        <v>3281</v>
      </c>
      <c r="D2799" s="2" t="s">
        <v>3287</v>
      </c>
    </row>
    <row r="2800" spans="1:4" ht="22.5" customHeight="1" x14ac:dyDescent="0.25">
      <c r="A2800" s="1">
        <v>2800</v>
      </c>
      <c r="B2800" s="2" t="s">
        <v>412</v>
      </c>
      <c r="C2800" s="2" t="s">
        <v>3281</v>
      </c>
      <c r="D2800" s="2" t="s">
        <v>3005</v>
      </c>
    </row>
    <row r="2801" spans="1:4" ht="22.5" customHeight="1" x14ac:dyDescent="0.25">
      <c r="A2801" s="1">
        <v>2801</v>
      </c>
      <c r="B2801" s="2" t="s">
        <v>412</v>
      </c>
      <c r="C2801" s="2" t="s">
        <v>3281</v>
      </c>
      <c r="D2801" s="2" t="s">
        <v>3288</v>
      </c>
    </row>
    <row r="2802" spans="1:4" ht="22.5" customHeight="1" x14ac:dyDescent="0.25">
      <c r="A2802" s="1">
        <v>2802</v>
      </c>
      <c r="B2802" s="2" t="s">
        <v>412</v>
      </c>
      <c r="C2802" s="2" t="s">
        <v>3281</v>
      </c>
      <c r="D2802" s="2" t="s">
        <v>3289</v>
      </c>
    </row>
    <row r="2803" spans="1:4" ht="22.5" customHeight="1" x14ac:dyDescent="0.25">
      <c r="A2803" s="1">
        <v>2803</v>
      </c>
      <c r="B2803" s="2" t="s">
        <v>412</v>
      </c>
      <c r="C2803" s="2" t="s">
        <v>3281</v>
      </c>
      <c r="D2803" s="2" t="s">
        <v>3290</v>
      </c>
    </row>
    <row r="2804" spans="1:4" ht="22.5" customHeight="1" x14ac:dyDescent="0.25">
      <c r="A2804" s="1">
        <v>2804</v>
      </c>
      <c r="B2804" s="2" t="s">
        <v>412</v>
      </c>
      <c r="C2804" s="2" t="s">
        <v>3281</v>
      </c>
      <c r="D2804" s="2" t="s">
        <v>3291</v>
      </c>
    </row>
    <row r="2805" spans="1:4" ht="22.5" customHeight="1" x14ac:dyDescent="0.25">
      <c r="A2805" s="1">
        <v>2805</v>
      </c>
      <c r="B2805" s="2" t="s">
        <v>412</v>
      </c>
      <c r="C2805" s="2" t="s">
        <v>3292</v>
      </c>
      <c r="D2805" s="2" t="s">
        <v>3293</v>
      </c>
    </row>
    <row r="2806" spans="1:4" ht="22.5" customHeight="1" x14ac:dyDescent="0.25">
      <c r="A2806" s="1">
        <v>2806</v>
      </c>
      <c r="B2806" s="2" t="s">
        <v>412</v>
      </c>
      <c r="C2806" s="2" t="s">
        <v>3292</v>
      </c>
      <c r="D2806" s="2" t="s">
        <v>1584</v>
      </c>
    </row>
    <row r="2807" spans="1:4" ht="22.5" customHeight="1" x14ac:dyDescent="0.25">
      <c r="A2807" s="1">
        <v>2807</v>
      </c>
      <c r="B2807" s="2" t="s">
        <v>412</v>
      </c>
      <c r="C2807" s="2" t="s">
        <v>3292</v>
      </c>
      <c r="D2807" s="2" t="s">
        <v>3294</v>
      </c>
    </row>
    <row r="2808" spans="1:4" ht="22.5" customHeight="1" x14ac:dyDescent="0.25">
      <c r="A2808" s="1">
        <v>2808</v>
      </c>
      <c r="B2808" s="2" t="s">
        <v>412</v>
      </c>
      <c r="C2808" s="2" t="s">
        <v>3292</v>
      </c>
      <c r="D2808" s="2" t="s">
        <v>3295</v>
      </c>
    </row>
    <row r="2809" spans="1:4" ht="22.5" customHeight="1" x14ac:dyDescent="0.25">
      <c r="A2809" s="1">
        <v>2809</v>
      </c>
      <c r="B2809" s="2" t="s">
        <v>412</v>
      </c>
      <c r="C2809" s="2" t="s">
        <v>3292</v>
      </c>
      <c r="D2809" s="2" t="s">
        <v>3296</v>
      </c>
    </row>
    <row r="2810" spans="1:4" ht="22.5" customHeight="1" x14ac:dyDescent="0.25">
      <c r="A2810" s="1">
        <v>2810</v>
      </c>
      <c r="B2810" s="2" t="s">
        <v>412</v>
      </c>
      <c r="C2810" s="2" t="s">
        <v>3292</v>
      </c>
      <c r="D2810" s="2" t="s">
        <v>3297</v>
      </c>
    </row>
    <row r="2811" spans="1:4" ht="22.5" customHeight="1" x14ac:dyDescent="0.25">
      <c r="A2811" s="1">
        <v>2811</v>
      </c>
      <c r="B2811" s="2" t="s">
        <v>412</v>
      </c>
      <c r="C2811" s="2" t="s">
        <v>3292</v>
      </c>
      <c r="D2811" s="2" t="s">
        <v>2332</v>
      </c>
    </row>
    <row r="2812" spans="1:4" ht="22.5" customHeight="1" x14ac:dyDescent="0.25">
      <c r="A2812" s="1">
        <v>2812</v>
      </c>
      <c r="B2812" s="2" t="s">
        <v>412</v>
      </c>
      <c r="C2812" s="2" t="s">
        <v>3292</v>
      </c>
      <c r="D2812" s="2" t="s">
        <v>3292</v>
      </c>
    </row>
    <row r="2813" spans="1:4" ht="22.5" customHeight="1" x14ac:dyDescent="0.25">
      <c r="A2813" s="1">
        <v>2813</v>
      </c>
      <c r="B2813" s="2" t="s">
        <v>412</v>
      </c>
      <c r="C2813" s="2" t="s">
        <v>3292</v>
      </c>
      <c r="D2813" s="2" t="s">
        <v>3298</v>
      </c>
    </row>
    <row r="2814" spans="1:4" ht="22.5" customHeight="1" x14ac:dyDescent="0.25">
      <c r="A2814" s="1">
        <v>2814</v>
      </c>
      <c r="B2814" s="2" t="s">
        <v>412</v>
      </c>
      <c r="C2814" s="2" t="s">
        <v>3292</v>
      </c>
      <c r="D2814" s="2" t="s">
        <v>3299</v>
      </c>
    </row>
    <row r="2815" spans="1:4" ht="22.5" customHeight="1" x14ac:dyDescent="0.25">
      <c r="A2815" s="1">
        <v>2815</v>
      </c>
      <c r="B2815" s="2" t="s">
        <v>412</v>
      </c>
      <c r="C2815" s="2" t="s">
        <v>3292</v>
      </c>
      <c r="D2815" s="2" t="s">
        <v>3300</v>
      </c>
    </row>
    <row r="2816" spans="1:4" ht="22.5" customHeight="1" x14ac:dyDescent="0.25">
      <c r="A2816" s="1">
        <v>2816</v>
      </c>
      <c r="B2816" s="2" t="s">
        <v>412</v>
      </c>
      <c r="C2816" s="2" t="s">
        <v>3292</v>
      </c>
      <c r="D2816" s="2" t="s">
        <v>3301</v>
      </c>
    </row>
    <row r="2817" spans="1:4" ht="22.5" customHeight="1" x14ac:dyDescent="0.25">
      <c r="A2817" s="1">
        <v>2817</v>
      </c>
      <c r="B2817" s="2" t="s">
        <v>412</v>
      </c>
      <c r="C2817" s="2" t="s">
        <v>3292</v>
      </c>
      <c r="D2817" s="2" t="s">
        <v>3302</v>
      </c>
    </row>
    <row r="2818" spans="1:4" ht="22.5" customHeight="1" x14ac:dyDescent="0.25">
      <c r="A2818" s="1">
        <v>2818</v>
      </c>
      <c r="B2818" s="2" t="s">
        <v>412</v>
      </c>
      <c r="C2818" s="2" t="s">
        <v>3303</v>
      </c>
      <c r="D2818" s="2" t="s">
        <v>3304</v>
      </c>
    </row>
    <row r="2819" spans="1:4" ht="22.5" customHeight="1" x14ac:dyDescent="0.25">
      <c r="A2819" s="1">
        <v>2819</v>
      </c>
      <c r="B2819" s="2" t="s">
        <v>412</v>
      </c>
      <c r="C2819" s="2" t="s">
        <v>3303</v>
      </c>
      <c r="D2819" s="2" t="s">
        <v>3305</v>
      </c>
    </row>
    <row r="2820" spans="1:4" ht="22.5" customHeight="1" x14ac:dyDescent="0.25">
      <c r="A2820" s="1">
        <v>2820</v>
      </c>
      <c r="B2820" s="2" t="s">
        <v>412</v>
      </c>
      <c r="C2820" s="2" t="s">
        <v>3303</v>
      </c>
      <c r="D2820" s="2" t="s">
        <v>3306</v>
      </c>
    </row>
    <row r="2821" spans="1:4" ht="22.5" customHeight="1" x14ac:dyDescent="0.25">
      <c r="A2821" s="1">
        <v>2821</v>
      </c>
      <c r="B2821" s="2" t="s">
        <v>412</v>
      </c>
      <c r="C2821" s="2" t="s">
        <v>3303</v>
      </c>
      <c r="D2821" s="2" t="s">
        <v>3307</v>
      </c>
    </row>
    <row r="2822" spans="1:4" ht="22.5" customHeight="1" x14ac:dyDescent="0.25">
      <c r="A2822" s="1">
        <v>2822</v>
      </c>
      <c r="B2822" s="2" t="s">
        <v>412</v>
      </c>
      <c r="C2822" s="2" t="s">
        <v>3303</v>
      </c>
      <c r="D2822" s="2" t="s">
        <v>3308</v>
      </c>
    </row>
    <row r="2823" spans="1:4" ht="22.5" customHeight="1" x14ac:dyDescent="0.25">
      <c r="A2823" s="1">
        <v>2823</v>
      </c>
      <c r="B2823" s="2" t="s">
        <v>412</v>
      </c>
      <c r="C2823" s="2" t="s">
        <v>3303</v>
      </c>
      <c r="D2823" s="2" t="s">
        <v>3309</v>
      </c>
    </row>
    <row r="2824" spans="1:4" ht="22.5" customHeight="1" x14ac:dyDescent="0.25">
      <c r="A2824" s="1">
        <v>2824</v>
      </c>
      <c r="B2824" s="2" t="s">
        <v>412</v>
      </c>
      <c r="C2824" s="2" t="s">
        <v>3303</v>
      </c>
      <c r="D2824" s="2" t="s">
        <v>3310</v>
      </c>
    </row>
    <row r="2825" spans="1:4" ht="22.5" customHeight="1" x14ac:dyDescent="0.25">
      <c r="A2825" s="1">
        <v>2825</v>
      </c>
      <c r="B2825" s="2" t="s">
        <v>412</v>
      </c>
      <c r="C2825" s="2" t="s">
        <v>3311</v>
      </c>
      <c r="D2825" s="2" t="s">
        <v>3312</v>
      </c>
    </row>
    <row r="2826" spans="1:4" ht="22.5" customHeight="1" x14ac:dyDescent="0.25">
      <c r="A2826" s="1">
        <v>2826</v>
      </c>
      <c r="B2826" s="2" t="s">
        <v>412</v>
      </c>
      <c r="C2826" s="2" t="s">
        <v>3311</v>
      </c>
      <c r="D2826" s="2" t="s">
        <v>3313</v>
      </c>
    </row>
    <row r="2827" spans="1:4" ht="22.5" customHeight="1" x14ac:dyDescent="0.25">
      <c r="A2827" s="1">
        <v>2827</v>
      </c>
      <c r="B2827" s="2" t="s">
        <v>412</v>
      </c>
      <c r="C2827" s="2" t="s">
        <v>3311</v>
      </c>
      <c r="D2827" s="2" t="s">
        <v>983</v>
      </c>
    </row>
    <row r="2828" spans="1:4" ht="22.5" customHeight="1" x14ac:dyDescent="0.25">
      <c r="A2828" s="1">
        <v>2828</v>
      </c>
      <c r="B2828" s="2" t="s">
        <v>412</v>
      </c>
      <c r="C2828" s="2" t="s">
        <v>3311</v>
      </c>
      <c r="D2828" s="2" t="s">
        <v>3314</v>
      </c>
    </row>
    <row r="2829" spans="1:4" ht="22.5" customHeight="1" x14ac:dyDescent="0.25">
      <c r="A2829" s="1">
        <v>2829</v>
      </c>
      <c r="B2829" s="2" t="s">
        <v>412</v>
      </c>
      <c r="C2829" s="2" t="s">
        <v>3311</v>
      </c>
      <c r="D2829" s="2" t="s">
        <v>3315</v>
      </c>
    </row>
    <row r="2830" spans="1:4" ht="22.5" customHeight="1" x14ac:dyDescent="0.25">
      <c r="A2830" s="1">
        <v>2830</v>
      </c>
      <c r="B2830" s="2" t="s">
        <v>412</v>
      </c>
      <c r="C2830" s="2" t="s">
        <v>3311</v>
      </c>
      <c r="D2830" s="2" t="s">
        <v>3316</v>
      </c>
    </row>
    <row r="2831" spans="1:4" ht="22.5" customHeight="1" x14ac:dyDescent="0.25">
      <c r="A2831" s="1">
        <v>2831</v>
      </c>
      <c r="B2831" s="2" t="s">
        <v>412</v>
      </c>
      <c r="C2831" s="2" t="s">
        <v>3311</v>
      </c>
      <c r="D2831" s="2" t="s">
        <v>3317</v>
      </c>
    </row>
    <row r="2832" spans="1:4" ht="22.5" customHeight="1" x14ac:dyDescent="0.25">
      <c r="A2832" s="1">
        <v>2832</v>
      </c>
      <c r="B2832" s="2" t="s">
        <v>412</v>
      </c>
      <c r="C2832" s="2" t="s">
        <v>3311</v>
      </c>
      <c r="D2832" s="2" t="s">
        <v>3318</v>
      </c>
    </row>
    <row r="2833" spans="1:4" ht="22.5" customHeight="1" x14ac:dyDescent="0.25">
      <c r="A2833" s="1">
        <v>2833</v>
      </c>
      <c r="B2833" s="2" t="s">
        <v>412</v>
      </c>
      <c r="C2833" s="2" t="s">
        <v>3311</v>
      </c>
      <c r="D2833" s="2" t="s">
        <v>3319</v>
      </c>
    </row>
    <row r="2834" spans="1:4" ht="22.5" customHeight="1" x14ac:dyDescent="0.25">
      <c r="A2834" s="1">
        <v>2834</v>
      </c>
      <c r="B2834" s="2" t="s">
        <v>412</v>
      </c>
      <c r="C2834" s="2" t="s">
        <v>3311</v>
      </c>
      <c r="D2834" s="2" t="s">
        <v>3320</v>
      </c>
    </row>
    <row r="2835" spans="1:4" ht="22.5" customHeight="1" x14ac:dyDescent="0.25">
      <c r="A2835" s="1">
        <v>2835</v>
      </c>
      <c r="B2835" s="2" t="s">
        <v>412</v>
      </c>
      <c r="C2835" s="2" t="s">
        <v>3311</v>
      </c>
      <c r="D2835" s="2" t="s">
        <v>3321</v>
      </c>
    </row>
    <row r="2836" spans="1:4" ht="22.5" customHeight="1" x14ac:dyDescent="0.25">
      <c r="A2836" s="1">
        <v>2836</v>
      </c>
      <c r="B2836" s="2" t="s">
        <v>412</v>
      </c>
      <c r="C2836" s="2" t="s">
        <v>3311</v>
      </c>
      <c r="D2836" s="2" t="s">
        <v>3322</v>
      </c>
    </row>
    <row r="2837" spans="1:4" ht="22.5" customHeight="1" x14ac:dyDescent="0.25">
      <c r="A2837" s="1">
        <v>2837</v>
      </c>
      <c r="B2837" s="2" t="s">
        <v>412</v>
      </c>
      <c r="C2837" s="2" t="s">
        <v>3311</v>
      </c>
      <c r="D2837" s="2" t="s">
        <v>3323</v>
      </c>
    </row>
    <row r="2838" spans="1:4" ht="22.5" customHeight="1" x14ac:dyDescent="0.25">
      <c r="A2838" s="1">
        <v>2838</v>
      </c>
      <c r="B2838" s="2" t="s">
        <v>412</v>
      </c>
      <c r="C2838" s="2" t="s">
        <v>3311</v>
      </c>
      <c r="D2838" s="2" t="s">
        <v>3324</v>
      </c>
    </row>
    <row r="2839" spans="1:4" ht="22.5" customHeight="1" x14ac:dyDescent="0.25">
      <c r="A2839" s="1">
        <v>2839</v>
      </c>
      <c r="B2839" s="2" t="s">
        <v>412</v>
      </c>
      <c r="C2839" s="2" t="s">
        <v>3311</v>
      </c>
      <c r="D2839" s="2" t="s">
        <v>3325</v>
      </c>
    </row>
    <row r="2840" spans="1:4" ht="22.5" customHeight="1" x14ac:dyDescent="0.25">
      <c r="A2840" s="1">
        <v>2840</v>
      </c>
      <c r="B2840" s="2" t="s">
        <v>412</v>
      </c>
      <c r="C2840" s="2" t="s">
        <v>3311</v>
      </c>
      <c r="D2840" s="2" t="s">
        <v>3326</v>
      </c>
    </row>
    <row r="2841" spans="1:4" ht="22.5" customHeight="1" x14ac:dyDescent="0.25">
      <c r="A2841" s="1">
        <v>2841</v>
      </c>
      <c r="B2841" s="2" t="s">
        <v>412</v>
      </c>
      <c r="C2841" s="2" t="s">
        <v>3311</v>
      </c>
      <c r="D2841" s="2" t="s">
        <v>3327</v>
      </c>
    </row>
    <row r="2842" spans="1:4" ht="22.5" customHeight="1" x14ac:dyDescent="0.25">
      <c r="A2842" s="1">
        <v>2842</v>
      </c>
      <c r="B2842" s="2" t="s">
        <v>412</v>
      </c>
      <c r="C2842" s="2" t="s">
        <v>3311</v>
      </c>
      <c r="D2842" s="2" t="s">
        <v>3328</v>
      </c>
    </row>
    <row r="2843" spans="1:4" ht="22.5" customHeight="1" x14ac:dyDescent="0.25">
      <c r="A2843" s="1">
        <v>2843</v>
      </c>
      <c r="B2843" s="2" t="s">
        <v>412</v>
      </c>
      <c r="C2843" s="2" t="s">
        <v>3311</v>
      </c>
      <c r="D2843" s="2" t="s">
        <v>3329</v>
      </c>
    </row>
    <row r="2844" spans="1:4" ht="22.5" customHeight="1" x14ac:dyDescent="0.25">
      <c r="A2844" s="1">
        <v>2844</v>
      </c>
      <c r="B2844" s="2" t="s">
        <v>412</v>
      </c>
      <c r="C2844" s="2" t="s">
        <v>3330</v>
      </c>
      <c r="D2844" s="2" t="s">
        <v>3331</v>
      </c>
    </row>
    <row r="2845" spans="1:4" ht="22.5" customHeight="1" x14ac:dyDescent="0.25">
      <c r="A2845" s="1">
        <v>2845</v>
      </c>
      <c r="B2845" s="2" t="s">
        <v>412</v>
      </c>
      <c r="C2845" s="2" t="s">
        <v>3330</v>
      </c>
      <c r="D2845" s="2" t="s">
        <v>3332</v>
      </c>
    </row>
    <row r="2846" spans="1:4" ht="22.5" customHeight="1" x14ac:dyDescent="0.25">
      <c r="A2846" s="1">
        <v>2846</v>
      </c>
      <c r="B2846" s="2" t="s">
        <v>412</v>
      </c>
      <c r="C2846" s="2" t="s">
        <v>3330</v>
      </c>
      <c r="D2846" s="2" t="s">
        <v>3333</v>
      </c>
    </row>
    <row r="2847" spans="1:4" ht="22.5" customHeight="1" x14ac:dyDescent="0.25">
      <c r="A2847" s="1">
        <v>2847</v>
      </c>
      <c r="B2847" s="2" t="s">
        <v>412</v>
      </c>
      <c r="C2847" s="2" t="s">
        <v>3330</v>
      </c>
      <c r="D2847" s="2" t="s">
        <v>1917</v>
      </c>
    </row>
    <row r="2848" spans="1:4" ht="22.5" customHeight="1" x14ac:dyDescent="0.25">
      <c r="A2848" s="1">
        <v>2848</v>
      </c>
      <c r="B2848" s="2" t="s">
        <v>412</v>
      </c>
      <c r="C2848" s="2" t="s">
        <v>3330</v>
      </c>
      <c r="D2848" s="2" t="s">
        <v>3334</v>
      </c>
    </row>
    <row r="2849" spans="1:4" ht="22.5" customHeight="1" x14ac:dyDescent="0.25">
      <c r="A2849" s="1">
        <v>2849</v>
      </c>
      <c r="B2849" s="2" t="s">
        <v>412</v>
      </c>
      <c r="C2849" s="2" t="s">
        <v>3335</v>
      </c>
      <c r="D2849" s="2" t="s">
        <v>3336</v>
      </c>
    </row>
    <row r="2850" spans="1:4" ht="22.5" customHeight="1" x14ac:dyDescent="0.25">
      <c r="A2850" s="1">
        <v>2850</v>
      </c>
      <c r="B2850" s="2" t="s">
        <v>412</v>
      </c>
      <c r="C2850" s="2" t="s">
        <v>3335</v>
      </c>
      <c r="D2850" s="2" t="s">
        <v>3337</v>
      </c>
    </row>
    <row r="2851" spans="1:4" ht="22.5" customHeight="1" x14ac:dyDescent="0.25">
      <c r="A2851" s="1">
        <v>2851</v>
      </c>
      <c r="B2851" s="2" t="s">
        <v>412</v>
      </c>
      <c r="C2851" s="2" t="s">
        <v>3335</v>
      </c>
      <c r="D2851" s="2" t="s">
        <v>3338</v>
      </c>
    </row>
    <row r="2852" spans="1:4" ht="22.5" customHeight="1" x14ac:dyDescent="0.25">
      <c r="A2852" s="1">
        <v>2852</v>
      </c>
      <c r="B2852" s="2" t="s">
        <v>412</v>
      </c>
      <c r="C2852" s="2" t="s">
        <v>3335</v>
      </c>
      <c r="D2852" s="2" t="s">
        <v>3339</v>
      </c>
    </row>
    <row r="2853" spans="1:4" ht="22.5" customHeight="1" x14ac:dyDescent="0.25">
      <c r="A2853" s="1">
        <v>2853</v>
      </c>
      <c r="B2853" s="2" t="s">
        <v>412</v>
      </c>
      <c r="C2853" s="2" t="s">
        <v>3335</v>
      </c>
      <c r="D2853" s="2" t="s">
        <v>3340</v>
      </c>
    </row>
    <row r="2854" spans="1:4" ht="22.5" customHeight="1" x14ac:dyDescent="0.25">
      <c r="A2854" s="1">
        <v>2854</v>
      </c>
      <c r="B2854" s="2" t="s">
        <v>412</v>
      </c>
      <c r="C2854" s="2" t="s">
        <v>3335</v>
      </c>
      <c r="D2854" s="2" t="s">
        <v>3341</v>
      </c>
    </row>
    <row r="2855" spans="1:4" ht="22.5" customHeight="1" x14ac:dyDescent="0.25">
      <c r="A2855" s="1">
        <v>2855</v>
      </c>
      <c r="B2855" s="2" t="s">
        <v>412</v>
      </c>
      <c r="C2855" s="2" t="s">
        <v>3335</v>
      </c>
      <c r="D2855" s="2" t="s">
        <v>3342</v>
      </c>
    </row>
    <row r="2856" spans="1:4" ht="22.5" customHeight="1" x14ac:dyDescent="0.25">
      <c r="A2856" s="1">
        <v>2856</v>
      </c>
      <c r="B2856" s="2" t="s">
        <v>412</v>
      </c>
      <c r="C2856" s="2" t="s">
        <v>3335</v>
      </c>
      <c r="D2856" s="2" t="s">
        <v>3343</v>
      </c>
    </row>
    <row r="2857" spans="1:4" ht="22.5" customHeight="1" x14ac:dyDescent="0.25">
      <c r="A2857" s="1">
        <v>2857</v>
      </c>
      <c r="B2857" s="2" t="s">
        <v>412</v>
      </c>
      <c r="C2857" s="2" t="s">
        <v>3335</v>
      </c>
      <c r="D2857" s="2" t="s">
        <v>3344</v>
      </c>
    </row>
    <row r="2858" spans="1:4" ht="22.5" customHeight="1" x14ac:dyDescent="0.25">
      <c r="A2858" s="1">
        <v>2858</v>
      </c>
      <c r="B2858" s="2" t="s">
        <v>412</v>
      </c>
      <c r="C2858" s="2" t="s">
        <v>3335</v>
      </c>
      <c r="D2858" s="2" t="s">
        <v>3345</v>
      </c>
    </row>
    <row r="2859" spans="1:4" ht="22.5" customHeight="1" x14ac:dyDescent="0.25">
      <c r="A2859" s="1">
        <v>2859</v>
      </c>
      <c r="B2859" s="2" t="s">
        <v>412</v>
      </c>
      <c r="C2859" s="2" t="s">
        <v>3335</v>
      </c>
      <c r="D2859" s="2" t="s">
        <v>3346</v>
      </c>
    </row>
    <row r="2860" spans="1:4" ht="22.5" customHeight="1" x14ac:dyDescent="0.25">
      <c r="A2860" s="1">
        <v>2860</v>
      </c>
      <c r="B2860" s="2" t="s">
        <v>412</v>
      </c>
      <c r="C2860" s="2" t="s">
        <v>3335</v>
      </c>
      <c r="D2860" s="2" t="s">
        <v>3347</v>
      </c>
    </row>
    <row r="2861" spans="1:4" ht="22.5" customHeight="1" x14ac:dyDescent="0.25">
      <c r="A2861" s="1">
        <v>2861</v>
      </c>
      <c r="B2861" s="2" t="s">
        <v>412</v>
      </c>
      <c r="C2861" s="2" t="s">
        <v>3335</v>
      </c>
      <c r="D2861" s="2" t="s">
        <v>1853</v>
      </c>
    </row>
    <row r="2862" spans="1:4" ht="22.5" customHeight="1" x14ac:dyDescent="0.25">
      <c r="A2862" s="1">
        <v>2862</v>
      </c>
      <c r="B2862" s="2" t="s">
        <v>412</v>
      </c>
      <c r="C2862" s="2" t="s">
        <v>3335</v>
      </c>
      <c r="D2862" s="2" t="s">
        <v>3348</v>
      </c>
    </row>
    <row r="2863" spans="1:4" ht="22.5" customHeight="1" x14ac:dyDescent="0.25">
      <c r="A2863" s="1">
        <v>2863</v>
      </c>
      <c r="B2863" s="2" t="s">
        <v>412</v>
      </c>
      <c r="C2863" s="2" t="s">
        <v>3335</v>
      </c>
      <c r="D2863" s="2" t="s">
        <v>3349</v>
      </c>
    </row>
    <row r="2864" spans="1:4" ht="22.5" customHeight="1" x14ac:dyDescent="0.25">
      <c r="A2864" s="1">
        <v>2864</v>
      </c>
      <c r="B2864" s="2" t="s">
        <v>412</v>
      </c>
      <c r="C2864" s="2" t="s">
        <v>3335</v>
      </c>
      <c r="D2864" s="2" t="s">
        <v>3350</v>
      </c>
    </row>
    <row r="2865" spans="1:4" ht="22.5" customHeight="1" x14ac:dyDescent="0.25">
      <c r="A2865" s="1">
        <v>2865</v>
      </c>
      <c r="B2865" s="2" t="s">
        <v>412</v>
      </c>
      <c r="C2865" s="2" t="s">
        <v>3335</v>
      </c>
      <c r="D2865" s="2" t="s">
        <v>3351</v>
      </c>
    </row>
    <row r="2866" spans="1:4" ht="22.5" customHeight="1" x14ac:dyDescent="0.25">
      <c r="A2866" s="1">
        <v>2866</v>
      </c>
      <c r="B2866" s="2" t="s">
        <v>412</v>
      </c>
      <c r="C2866" s="2" t="s">
        <v>3335</v>
      </c>
      <c r="D2866" s="2" t="s">
        <v>3352</v>
      </c>
    </row>
    <row r="2867" spans="1:4" ht="22.5" customHeight="1" x14ac:dyDescent="0.25">
      <c r="A2867" s="1">
        <v>2867</v>
      </c>
      <c r="B2867" s="2" t="s">
        <v>412</v>
      </c>
      <c r="C2867" s="2" t="s">
        <v>3335</v>
      </c>
      <c r="D2867" s="2" t="s">
        <v>3353</v>
      </c>
    </row>
    <row r="2868" spans="1:4" ht="22.5" customHeight="1" x14ac:dyDescent="0.25">
      <c r="A2868" s="1">
        <v>2868</v>
      </c>
      <c r="B2868" s="2" t="s">
        <v>412</v>
      </c>
      <c r="C2868" s="2" t="s">
        <v>3335</v>
      </c>
      <c r="D2868" s="2" t="s">
        <v>3354</v>
      </c>
    </row>
    <row r="2869" spans="1:4" ht="22.5" customHeight="1" x14ac:dyDescent="0.25">
      <c r="A2869" s="1">
        <v>2869</v>
      </c>
      <c r="B2869" s="2" t="s">
        <v>412</v>
      </c>
      <c r="C2869" s="2" t="s">
        <v>3335</v>
      </c>
      <c r="D2869" s="2" t="s">
        <v>3355</v>
      </c>
    </row>
    <row r="2870" spans="1:4" ht="22.5" customHeight="1" x14ac:dyDescent="0.25">
      <c r="A2870" s="1">
        <v>2870</v>
      </c>
      <c r="B2870" s="2" t="s">
        <v>412</v>
      </c>
      <c r="C2870" s="2" t="s">
        <v>3335</v>
      </c>
      <c r="D2870" s="2" t="s">
        <v>3356</v>
      </c>
    </row>
    <row r="2871" spans="1:4" ht="22.5" customHeight="1" x14ac:dyDescent="0.25">
      <c r="A2871" s="1">
        <v>2871</v>
      </c>
      <c r="B2871" s="2" t="s">
        <v>412</v>
      </c>
      <c r="C2871" s="2" t="s">
        <v>3335</v>
      </c>
      <c r="D2871" s="2" t="s">
        <v>3357</v>
      </c>
    </row>
    <row r="2872" spans="1:4" ht="22.5" customHeight="1" x14ac:dyDescent="0.25">
      <c r="A2872" s="1">
        <v>2872</v>
      </c>
      <c r="B2872" s="2" t="s">
        <v>412</v>
      </c>
      <c r="C2872" s="2" t="s">
        <v>3335</v>
      </c>
      <c r="D2872" s="2" t="s">
        <v>3358</v>
      </c>
    </row>
    <row r="2873" spans="1:4" ht="22.5" customHeight="1" x14ac:dyDescent="0.25">
      <c r="A2873" s="1">
        <v>2873</v>
      </c>
      <c r="B2873" s="2" t="s">
        <v>412</v>
      </c>
      <c r="C2873" s="2" t="s">
        <v>3335</v>
      </c>
      <c r="D2873" s="2" t="s">
        <v>412</v>
      </c>
    </row>
    <row r="2874" spans="1:4" ht="22.5" customHeight="1" x14ac:dyDescent="0.25">
      <c r="A2874" s="1">
        <v>2874</v>
      </c>
      <c r="B2874" s="2" t="s">
        <v>412</v>
      </c>
      <c r="C2874" s="2" t="s">
        <v>3359</v>
      </c>
      <c r="D2874" s="2" t="s">
        <v>3360</v>
      </c>
    </row>
    <row r="2875" spans="1:4" ht="22.5" customHeight="1" x14ac:dyDescent="0.25">
      <c r="A2875" s="1">
        <v>2875</v>
      </c>
      <c r="B2875" s="2" t="s">
        <v>412</v>
      </c>
      <c r="C2875" s="2" t="s">
        <v>3359</v>
      </c>
      <c r="D2875" s="2" t="s">
        <v>3361</v>
      </c>
    </row>
    <row r="2876" spans="1:4" ht="22.5" customHeight="1" x14ac:dyDescent="0.25">
      <c r="A2876" s="1">
        <v>2876</v>
      </c>
      <c r="B2876" s="2" t="s">
        <v>412</v>
      </c>
      <c r="C2876" s="2" t="s">
        <v>3359</v>
      </c>
      <c r="D2876" s="2" t="s">
        <v>3362</v>
      </c>
    </row>
    <row r="2877" spans="1:4" ht="22.5" customHeight="1" x14ac:dyDescent="0.25">
      <c r="A2877" s="1">
        <v>2877</v>
      </c>
      <c r="B2877" s="2" t="s">
        <v>412</v>
      </c>
      <c r="C2877" s="2" t="s">
        <v>3359</v>
      </c>
      <c r="D2877" s="2" t="s">
        <v>3363</v>
      </c>
    </row>
    <row r="2878" spans="1:4" ht="22.5" customHeight="1" x14ac:dyDescent="0.25">
      <c r="A2878" s="1">
        <v>2878</v>
      </c>
      <c r="B2878" s="2" t="s">
        <v>412</v>
      </c>
      <c r="C2878" s="2" t="s">
        <v>3359</v>
      </c>
      <c r="D2878" s="2" t="s">
        <v>496</v>
      </c>
    </row>
    <row r="2879" spans="1:4" ht="22.5" customHeight="1" x14ac:dyDescent="0.25">
      <c r="A2879" s="1">
        <v>2879</v>
      </c>
      <c r="B2879" s="2" t="s">
        <v>412</v>
      </c>
      <c r="C2879" s="2" t="s">
        <v>3359</v>
      </c>
      <c r="D2879" s="2" t="s">
        <v>2077</v>
      </c>
    </row>
    <row r="2880" spans="1:4" ht="22.5" customHeight="1" x14ac:dyDescent="0.25">
      <c r="A2880" s="1">
        <v>2880</v>
      </c>
      <c r="B2880" s="2" t="s">
        <v>412</v>
      </c>
      <c r="C2880" s="2" t="s">
        <v>3359</v>
      </c>
      <c r="D2880" s="2" t="s">
        <v>3364</v>
      </c>
    </row>
    <row r="2881" spans="1:4" ht="22.5" customHeight="1" x14ac:dyDescent="0.25">
      <c r="A2881" s="1">
        <v>2881</v>
      </c>
      <c r="B2881" s="2" t="s">
        <v>412</v>
      </c>
      <c r="C2881" s="2" t="s">
        <v>3359</v>
      </c>
      <c r="D2881" s="2" t="s">
        <v>3365</v>
      </c>
    </row>
    <row r="2882" spans="1:4" ht="22.5" customHeight="1" x14ac:dyDescent="0.25">
      <c r="A2882" s="1">
        <v>2882</v>
      </c>
      <c r="B2882" s="2" t="s">
        <v>412</v>
      </c>
      <c r="C2882" s="2" t="s">
        <v>3359</v>
      </c>
      <c r="D2882" s="2" t="s">
        <v>3366</v>
      </c>
    </row>
    <row r="2883" spans="1:4" ht="22.5" customHeight="1" x14ac:dyDescent="0.25">
      <c r="A2883" s="1">
        <v>2883</v>
      </c>
      <c r="B2883" s="2" t="s">
        <v>3367</v>
      </c>
      <c r="C2883" s="2" t="s">
        <v>3368</v>
      </c>
      <c r="D2883" s="2" t="s">
        <v>3369</v>
      </c>
    </row>
    <row r="2884" spans="1:4" ht="22.5" customHeight="1" x14ac:dyDescent="0.25">
      <c r="A2884" s="1">
        <v>2884</v>
      </c>
      <c r="B2884" s="2" t="s">
        <v>3367</v>
      </c>
      <c r="C2884" s="2" t="s">
        <v>3368</v>
      </c>
      <c r="D2884" s="2" t="s">
        <v>3368</v>
      </c>
    </row>
    <row r="2885" spans="1:4" ht="22.5" customHeight="1" x14ac:dyDescent="0.25">
      <c r="A2885" s="1">
        <v>2885</v>
      </c>
      <c r="B2885" s="2" t="s">
        <v>3367</v>
      </c>
      <c r="C2885" s="2" t="s">
        <v>3368</v>
      </c>
      <c r="D2885" s="2" t="s">
        <v>3370</v>
      </c>
    </row>
    <row r="2886" spans="1:4" ht="22.5" customHeight="1" x14ac:dyDescent="0.25">
      <c r="A2886" s="1">
        <v>2886</v>
      </c>
      <c r="B2886" s="2" t="s">
        <v>3367</v>
      </c>
      <c r="C2886" s="2" t="s">
        <v>3368</v>
      </c>
      <c r="D2886" s="2" t="s">
        <v>3371</v>
      </c>
    </row>
    <row r="2887" spans="1:4" ht="22.5" customHeight="1" x14ac:dyDescent="0.25">
      <c r="A2887" s="1">
        <v>2887</v>
      </c>
      <c r="B2887" s="2" t="s">
        <v>3367</v>
      </c>
      <c r="C2887" s="2" t="s">
        <v>3368</v>
      </c>
      <c r="D2887" s="2" t="s">
        <v>3372</v>
      </c>
    </row>
    <row r="2888" spans="1:4" ht="22.5" customHeight="1" x14ac:dyDescent="0.25">
      <c r="A2888" s="1">
        <v>2888</v>
      </c>
      <c r="B2888" s="2" t="s">
        <v>3367</v>
      </c>
      <c r="C2888" s="2" t="s">
        <v>3368</v>
      </c>
      <c r="D2888" s="2" t="s">
        <v>3373</v>
      </c>
    </row>
    <row r="2889" spans="1:4" ht="22.5" customHeight="1" x14ac:dyDescent="0.25">
      <c r="A2889" s="1">
        <v>2889</v>
      </c>
      <c r="B2889" s="2" t="s">
        <v>3367</v>
      </c>
      <c r="C2889" s="2" t="s">
        <v>3368</v>
      </c>
      <c r="D2889" s="2" t="s">
        <v>3374</v>
      </c>
    </row>
    <row r="2890" spans="1:4" ht="22.5" customHeight="1" x14ac:dyDescent="0.25">
      <c r="A2890" s="1">
        <v>2890</v>
      </c>
      <c r="B2890" s="2" t="s">
        <v>3367</v>
      </c>
      <c r="C2890" s="2" t="s">
        <v>3368</v>
      </c>
      <c r="D2890" s="2" t="s">
        <v>3375</v>
      </c>
    </row>
    <row r="2891" spans="1:4" ht="22.5" customHeight="1" x14ac:dyDescent="0.25">
      <c r="A2891" s="1">
        <v>2891</v>
      </c>
      <c r="B2891" s="2" t="s">
        <v>3367</v>
      </c>
      <c r="C2891" s="2" t="s">
        <v>3376</v>
      </c>
      <c r="D2891" s="2" t="s">
        <v>3377</v>
      </c>
    </row>
    <row r="2892" spans="1:4" ht="22.5" customHeight="1" x14ac:dyDescent="0.25">
      <c r="A2892" s="1">
        <v>2892</v>
      </c>
      <c r="B2892" s="2" t="s">
        <v>3367</v>
      </c>
      <c r="C2892" s="2" t="s">
        <v>3376</v>
      </c>
      <c r="D2892" s="2" t="s">
        <v>3378</v>
      </c>
    </row>
    <row r="2893" spans="1:4" ht="22.5" customHeight="1" x14ac:dyDescent="0.25">
      <c r="A2893" s="1">
        <v>2893</v>
      </c>
      <c r="B2893" s="2" t="s">
        <v>3367</v>
      </c>
      <c r="C2893" s="2" t="s">
        <v>3376</v>
      </c>
      <c r="D2893" s="2" t="s">
        <v>3379</v>
      </c>
    </row>
    <row r="2894" spans="1:4" ht="22.5" customHeight="1" x14ac:dyDescent="0.25">
      <c r="A2894" s="1">
        <v>2894</v>
      </c>
      <c r="B2894" s="2" t="s">
        <v>3367</v>
      </c>
      <c r="C2894" s="2" t="s">
        <v>3376</v>
      </c>
      <c r="D2894" s="2" t="s">
        <v>3380</v>
      </c>
    </row>
    <row r="2895" spans="1:4" ht="22.5" customHeight="1" x14ac:dyDescent="0.25">
      <c r="A2895" s="1">
        <v>2895</v>
      </c>
      <c r="B2895" s="2" t="s">
        <v>3367</v>
      </c>
      <c r="C2895" s="2" t="s">
        <v>3376</v>
      </c>
      <c r="D2895" s="2" t="s">
        <v>3381</v>
      </c>
    </row>
    <row r="2896" spans="1:4" ht="22.5" customHeight="1" x14ac:dyDescent="0.25">
      <c r="A2896" s="1">
        <v>2896</v>
      </c>
      <c r="B2896" s="2" t="s">
        <v>3367</v>
      </c>
      <c r="C2896" s="2" t="s">
        <v>3382</v>
      </c>
      <c r="D2896" s="2" t="s">
        <v>3383</v>
      </c>
    </row>
    <row r="2897" spans="1:4" ht="22.5" customHeight="1" x14ac:dyDescent="0.25">
      <c r="A2897" s="1">
        <v>2897</v>
      </c>
      <c r="B2897" s="2" t="s">
        <v>3367</v>
      </c>
      <c r="C2897" s="2" t="s">
        <v>3382</v>
      </c>
      <c r="D2897" s="2" t="s">
        <v>567</v>
      </c>
    </row>
    <row r="2898" spans="1:4" ht="22.5" customHeight="1" x14ac:dyDescent="0.25">
      <c r="A2898" s="1">
        <v>2898</v>
      </c>
      <c r="B2898" s="2" t="s">
        <v>3367</v>
      </c>
      <c r="C2898" s="2" t="s">
        <v>3382</v>
      </c>
      <c r="D2898" s="2" t="s">
        <v>3384</v>
      </c>
    </row>
    <row r="2899" spans="1:4" ht="22.5" customHeight="1" x14ac:dyDescent="0.25">
      <c r="A2899" s="1">
        <v>2899</v>
      </c>
      <c r="B2899" s="2" t="s">
        <v>3367</v>
      </c>
      <c r="C2899" s="2" t="s">
        <v>3382</v>
      </c>
      <c r="D2899" s="2" t="s">
        <v>3385</v>
      </c>
    </row>
    <row r="2900" spans="1:4" ht="22.5" customHeight="1" x14ac:dyDescent="0.25">
      <c r="A2900" s="1">
        <v>2900</v>
      </c>
      <c r="B2900" s="2" t="s">
        <v>3367</v>
      </c>
      <c r="C2900" s="2" t="s">
        <v>3382</v>
      </c>
      <c r="D2900" s="2" t="s">
        <v>2131</v>
      </c>
    </row>
    <row r="2901" spans="1:4" ht="22.5" customHeight="1" x14ac:dyDescent="0.25">
      <c r="A2901" s="1">
        <v>2901</v>
      </c>
      <c r="B2901" s="2" t="s">
        <v>3367</v>
      </c>
      <c r="C2901" s="2" t="s">
        <v>3382</v>
      </c>
      <c r="D2901" s="2" t="s">
        <v>3386</v>
      </c>
    </row>
    <row r="2902" spans="1:4" ht="22.5" customHeight="1" x14ac:dyDescent="0.25">
      <c r="A2902" s="1">
        <v>2902</v>
      </c>
      <c r="B2902" s="2" t="s">
        <v>3367</v>
      </c>
      <c r="C2902" s="2" t="s">
        <v>3382</v>
      </c>
      <c r="D2902" s="2" t="s">
        <v>2665</v>
      </c>
    </row>
    <row r="2903" spans="1:4" ht="22.5" customHeight="1" x14ac:dyDescent="0.25">
      <c r="A2903" s="1">
        <v>2903</v>
      </c>
      <c r="B2903" s="2" t="s">
        <v>3367</v>
      </c>
      <c r="C2903" s="2" t="s">
        <v>3382</v>
      </c>
      <c r="D2903" s="2" t="s">
        <v>3387</v>
      </c>
    </row>
    <row r="2904" spans="1:4" ht="22.5" customHeight="1" x14ac:dyDescent="0.25">
      <c r="A2904" s="1">
        <v>2904</v>
      </c>
      <c r="B2904" s="2" t="s">
        <v>3367</v>
      </c>
      <c r="C2904" s="2" t="s">
        <v>3382</v>
      </c>
      <c r="D2904" s="2" t="s">
        <v>577</v>
      </c>
    </row>
    <row r="2905" spans="1:4" ht="22.5" customHeight="1" x14ac:dyDescent="0.25">
      <c r="A2905" s="1">
        <v>2905</v>
      </c>
      <c r="B2905" s="2" t="s">
        <v>3367</v>
      </c>
      <c r="C2905" s="2" t="s">
        <v>3382</v>
      </c>
      <c r="D2905" s="2" t="s">
        <v>3388</v>
      </c>
    </row>
    <row r="2906" spans="1:4" ht="22.5" customHeight="1" x14ac:dyDescent="0.25">
      <c r="A2906" s="1">
        <v>2906</v>
      </c>
      <c r="B2906" s="2" t="s">
        <v>3367</v>
      </c>
      <c r="C2906" s="2" t="s">
        <v>3389</v>
      </c>
      <c r="D2906" s="2" t="s">
        <v>3390</v>
      </c>
    </row>
    <row r="2907" spans="1:4" ht="22.5" customHeight="1" x14ac:dyDescent="0.25">
      <c r="A2907" s="1">
        <v>2907</v>
      </c>
      <c r="B2907" s="2" t="s">
        <v>3367</v>
      </c>
      <c r="C2907" s="2" t="s">
        <v>3389</v>
      </c>
      <c r="D2907" s="2" t="s">
        <v>3391</v>
      </c>
    </row>
    <row r="2908" spans="1:4" ht="22.5" customHeight="1" x14ac:dyDescent="0.25">
      <c r="A2908" s="1">
        <v>2908</v>
      </c>
      <c r="B2908" s="2" t="s">
        <v>3367</v>
      </c>
      <c r="C2908" s="2" t="s">
        <v>3389</v>
      </c>
      <c r="D2908" s="2" t="s">
        <v>3389</v>
      </c>
    </row>
    <row r="2909" spans="1:4" ht="22.5" customHeight="1" x14ac:dyDescent="0.25">
      <c r="A2909" s="1">
        <v>2909</v>
      </c>
      <c r="B2909" s="2" t="s">
        <v>3367</v>
      </c>
      <c r="C2909" s="2" t="s">
        <v>3389</v>
      </c>
      <c r="D2909" s="2" t="s">
        <v>3392</v>
      </c>
    </row>
    <row r="2910" spans="1:4" ht="22.5" customHeight="1" x14ac:dyDescent="0.25">
      <c r="A2910" s="1">
        <v>2910</v>
      </c>
      <c r="B2910" s="2" t="s">
        <v>3367</v>
      </c>
      <c r="C2910" s="2" t="s">
        <v>3389</v>
      </c>
      <c r="D2910" s="2" t="s">
        <v>3393</v>
      </c>
    </row>
    <row r="2911" spans="1:4" ht="22.5" customHeight="1" x14ac:dyDescent="0.25">
      <c r="A2911" s="1">
        <v>2911</v>
      </c>
      <c r="B2911" s="2" t="s">
        <v>3367</v>
      </c>
      <c r="C2911" s="2" t="s">
        <v>3394</v>
      </c>
      <c r="D2911" s="2" t="s">
        <v>3395</v>
      </c>
    </row>
    <row r="2912" spans="1:4" ht="22.5" customHeight="1" x14ac:dyDescent="0.25">
      <c r="A2912" s="1">
        <v>2912</v>
      </c>
      <c r="B2912" s="2" t="s">
        <v>3367</v>
      </c>
      <c r="C2912" s="2" t="s">
        <v>3394</v>
      </c>
      <c r="D2912" s="2" t="s">
        <v>3396</v>
      </c>
    </row>
    <row r="2913" spans="1:4" ht="22.5" customHeight="1" x14ac:dyDescent="0.25">
      <c r="A2913" s="1">
        <v>2913</v>
      </c>
      <c r="B2913" s="2" t="s">
        <v>3367</v>
      </c>
      <c r="C2913" s="2" t="s">
        <v>3394</v>
      </c>
      <c r="D2913" s="2" t="s">
        <v>3397</v>
      </c>
    </row>
    <row r="2914" spans="1:4" ht="22.5" customHeight="1" x14ac:dyDescent="0.25">
      <c r="A2914" s="1">
        <v>2914</v>
      </c>
      <c r="B2914" s="2" t="s">
        <v>3367</v>
      </c>
      <c r="C2914" s="2" t="s">
        <v>3398</v>
      </c>
      <c r="D2914" s="2" t="s">
        <v>3399</v>
      </c>
    </row>
    <row r="2915" spans="1:4" ht="22.5" customHeight="1" x14ac:dyDescent="0.25">
      <c r="A2915" s="1">
        <v>2915</v>
      </c>
      <c r="B2915" s="2" t="s">
        <v>3367</v>
      </c>
      <c r="C2915" s="2" t="s">
        <v>3398</v>
      </c>
      <c r="D2915" s="2" t="s">
        <v>3400</v>
      </c>
    </row>
    <row r="2916" spans="1:4" ht="22.5" customHeight="1" x14ac:dyDescent="0.25">
      <c r="A2916" s="1">
        <v>2916</v>
      </c>
      <c r="B2916" s="2" t="s">
        <v>3367</v>
      </c>
      <c r="C2916" s="2" t="s">
        <v>3398</v>
      </c>
      <c r="D2916" s="2" t="s">
        <v>3401</v>
      </c>
    </row>
    <row r="2917" spans="1:4" ht="22.5" customHeight="1" x14ac:dyDescent="0.25">
      <c r="A2917" s="1">
        <v>2917</v>
      </c>
      <c r="B2917" s="2" t="s">
        <v>3367</v>
      </c>
      <c r="C2917" s="2" t="s">
        <v>3398</v>
      </c>
      <c r="D2917" s="2" t="s">
        <v>2707</v>
      </c>
    </row>
    <row r="2918" spans="1:4" ht="22.5" customHeight="1" x14ac:dyDescent="0.25">
      <c r="A2918" s="1">
        <v>2918</v>
      </c>
      <c r="B2918" s="2" t="s">
        <v>3367</v>
      </c>
      <c r="C2918" s="2" t="s">
        <v>3402</v>
      </c>
      <c r="D2918" s="2" t="s">
        <v>3403</v>
      </c>
    </row>
    <row r="2919" spans="1:4" ht="22.5" customHeight="1" x14ac:dyDescent="0.25">
      <c r="A2919" s="1">
        <v>2919</v>
      </c>
      <c r="B2919" s="2" t="s">
        <v>3367</v>
      </c>
      <c r="C2919" s="2" t="s">
        <v>3402</v>
      </c>
      <c r="D2919" s="2" t="s">
        <v>3404</v>
      </c>
    </row>
    <row r="2920" spans="1:4" ht="22.5" customHeight="1" x14ac:dyDescent="0.25">
      <c r="A2920" s="1">
        <v>2920</v>
      </c>
      <c r="B2920" s="2" t="s">
        <v>3367</v>
      </c>
      <c r="C2920" s="2" t="s">
        <v>3402</v>
      </c>
      <c r="D2920" s="2" t="s">
        <v>3405</v>
      </c>
    </row>
    <row r="2921" spans="1:4" ht="22.5" customHeight="1" x14ac:dyDescent="0.25">
      <c r="A2921" s="1">
        <v>2921</v>
      </c>
      <c r="B2921" s="2" t="s">
        <v>3367</v>
      </c>
      <c r="C2921" s="2" t="s">
        <v>3402</v>
      </c>
      <c r="D2921" s="2" t="s">
        <v>1553</v>
      </c>
    </row>
    <row r="2922" spans="1:4" ht="22.5" customHeight="1" x14ac:dyDescent="0.25">
      <c r="A2922" s="1">
        <v>2922</v>
      </c>
      <c r="B2922" s="2" t="s">
        <v>3367</v>
      </c>
      <c r="C2922" s="2" t="s">
        <v>3406</v>
      </c>
      <c r="D2922" s="2" t="s">
        <v>3407</v>
      </c>
    </row>
    <row r="2923" spans="1:4" ht="22.5" customHeight="1" x14ac:dyDescent="0.25">
      <c r="A2923" s="1">
        <v>2923</v>
      </c>
      <c r="B2923" s="2" t="s">
        <v>3367</v>
      </c>
      <c r="C2923" s="2" t="s">
        <v>3406</v>
      </c>
      <c r="D2923" s="2" t="s">
        <v>3408</v>
      </c>
    </row>
    <row r="2924" spans="1:4" ht="22.5" customHeight="1" x14ac:dyDescent="0.25">
      <c r="A2924" s="1">
        <v>2924</v>
      </c>
      <c r="B2924" s="2" t="s">
        <v>3367</v>
      </c>
      <c r="C2924" s="2" t="s">
        <v>3406</v>
      </c>
      <c r="D2924" s="2" t="s">
        <v>3409</v>
      </c>
    </row>
    <row r="2925" spans="1:4" ht="22.5" customHeight="1" x14ac:dyDescent="0.25">
      <c r="A2925" s="1">
        <v>2925</v>
      </c>
      <c r="B2925" s="2" t="s">
        <v>3367</v>
      </c>
      <c r="C2925" s="2" t="s">
        <v>3406</v>
      </c>
      <c r="D2925" s="2" t="s">
        <v>626</v>
      </c>
    </row>
    <row r="2926" spans="1:4" ht="22.5" customHeight="1" x14ac:dyDescent="0.25">
      <c r="A2926" s="1">
        <v>2926</v>
      </c>
      <c r="B2926" s="2" t="s">
        <v>3367</v>
      </c>
      <c r="C2926" s="2" t="s">
        <v>3406</v>
      </c>
      <c r="D2926" s="2" t="s">
        <v>3393</v>
      </c>
    </row>
    <row r="2927" spans="1:4" ht="22.5" customHeight="1" x14ac:dyDescent="0.25">
      <c r="A2927" s="1">
        <v>2927</v>
      </c>
      <c r="B2927" s="2" t="s">
        <v>3367</v>
      </c>
      <c r="C2927" s="2" t="s">
        <v>1623</v>
      </c>
      <c r="D2927" s="2" t="s">
        <v>3410</v>
      </c>
    </row>
    <row r="2928" spans="1:4" ht="22.5" customHeight="1" x14ac:dyDescent="0.25">
      <c r="A2928" s="1">
        <v>2928</v>
      </c>
      <c r="B2928" s="2" t="s">
        <v>3367</v>
      </c>
      <c r="C2928" s="2" t="s">
        <v>1623</v>
      </c>
      <c r="D2928" s="2" t="s">
        <v>3411</v>
      </c>
    </row>
    <row r="2929" spans="1:4" ht="22.5" customHeight="1" x14ac:dyDescent="0.25">
      <c r="A2929" s="1">
        <v>2929</v>
      </c>
      <c r="B2929" s="2" t="s">
        <v>3367</v>
      </c>
      <c r="C2929" s="2" t="s">
        <v>1623</v>
      </c>
      <c r="D2929" s="2" t="s">
        <v>1623</v>
      </c>
    </row>
    <row r="2930" spans="1:4" ht="22.5" customHeight="1" x14ac:dyDescent="0.25">
      <c r="A2930" s="1">
        <v>2930</v>
      </c>
      <c r="B2930" s="2" t="s">
        <v>3367</v>
      </c>
      <c r="C2930" s="2" t="s">
        <v>1623</v>
      </c>
      <c r="D2930" s="2" t="s">
        <v>3412</v>
      </c>
    </row>
    <row r="2931" spans="1:4" ht="22.5" customHeight="1" x14ac:dyDescent="0.25">
      <c r="A2931" s="1">
        <v>2931</v>
      </c>
      <c r="B2931" s="2" t="s">
        <v>3367</v>
      </c>
      <c r="C2931" s="2" t="s">
        <v>1623</v>
      </c>
      <c r="D2931" s="2" t="s">
        <v>3413</v>
      </c>
    </row>
    <row r="2932" spans="1:4" ht="22.5" customHeight="1" x14ac:dyDescent="0.25">
      <c r="A2932" s="1">
        <v>2932</v>
      </c>
      <c r="B2932" s="2" t="s">
        <v>3367</v>
      </c>
      <c r="C2932" s="2" t="s">
        <v>1623</v>
      </c>
      <c r="D2932" s="2" t="s">
        <v>3414</v>
      </c>
    </row>
    <row r="2933" spans="1:4" ht="22.5" customHeight="1" x14ac:dyDescent="0.25">
      <c r="A2933" s="1">
        <v>2933</v>
      </c>
      <c r="B2933" s="2" t="s">
        <v>3367</v>
      </c>
      <c r="C2933" s="2" t="s">
        <v>3415</v>
      </c>
      <c r="D2933" s="2" t="s">
        <v>3416</v>
      </c>
    </row>
    <row r="2934" spans="1:4" ht="22.5" customHeight="1" x14ac:dyDescent="0.25">
      <c r="A2934" s="1">
        <v>2934</v>
      </c>
      <c r="B2934" s="2" t="s">
        <v>3367</v>
      </c>
      <c r="C2934" s="2" t="s">
        <v>3415</v>
      </c>
      <c r="D2934" s="2" t="s">
        <v>3417</v>
      </c>
    </row>
    <row r="2935" spans="1:4" ht="22.5" customHeight="1" x14ac:dyDescent="0.25">
      <c r="A2935" s="1">
        <v>2935</v>
      </c>
      <c r="B2935" s="2" t="s">
        <v>3367</v>
      </c>
      <c r="C2935" s="2" t="s">
        <v>3415</v>
      </c>
      <c r="D2935" s="2" t="s">
        <v>2132</v>
      </c>
    </row>
    <row r="2936" spans="1:4" ht="22.5" customHeight="1" x14ac:dyDescent="0.25">
      <c r="A2936" s="1">
        <v>2936</v>
      </c>
      <c r="B2936" s="2" t="s">
        <v>3418</v>
      </c>
      <c r="C2936" s="2" t="s">
        <v>3419</v>
      </c>
      <c r="D2936" s="2" t="s">
        <v>3420</v>
      </c>
    </row>
    <row r="2937" spans="1:4" ht="22.5" customHeight="1" x14ac:dyDescent="0.25">
      <c r="A2937" s="1">
        <v>2937</v>
      </c>
      <c r="B2937" s="2" t="s">
        <v>3421</v>
      </c>
      <c r="C2937" s="2" t="s">
        <v>3422</v>
      </c>
      <c r="D2937" s="2" t="s">
        <v>2050</v>
      </c>
    </row>
    <row r="2938" spans="1:4" ht="22.5" customHeight="1" x14ac:dyDescent="0.25">
      <c r="A2938" s="1">
        <v>2938</v>
      </c>
      <c r="B2938" s="2" t="s">
        <v>3421</v>
      </c>
      <c r="C2938" s="2" t="s">
        <v>3422</v>
      </c>
      <c r="D2938" s="2" t="s">
        <v>2145</v>
      </c>
    </row>
    <row r="2939" spans="1:4" ht="22.5" customHeight="1" x14ac:dyDescent="0.25">
      <c r="A2939" s="1">
        <v>2939</v>
      </c>
      <c r="B2939" s="2" t="s">
        <v>3421</v>
      </c>
      <c r="C2939" s="2" t="s">
        <v>3422</v>
      </c>
      <c r="D2939" s="2" t="s">
        <v>3423</v>
      </c>
    </row>
    <row r="2940" spans="1:4" ht="22.5" customHeight="1" x14ac:dyDescent="0.25">
      <c r="A2940" s="1">
        <v>2940</v>
      </c>
      <c r="B2940" s="2" t="s">
        <v>3421</v>
      </c>
      <c r="C2940" s="2" t="s">
        <v>3422</v>
      </c>
      <c r="D2940" s="2" t="s">
        <v>1468</v>
      </c>
    </row>
    <row r="2941" spans="1:4" ht="22.5" customHeight="1" x14ac:dyDescent="0.25">
      <c r="A2941" s="1">
        <v>2941</v>
      </c>
      <c r="B2941" s="2" t="s">
        <v>3421</v>
      </c>
      <c r="C2941" s="2" t="s">
        <v>3422</v>
      </c>
      <c r="D2941" s="2" t="s">
        <v>3424</v>
      </c>
    </row>
    <row r="2942" spans="1:4" ht="22.5" customHeight="1" x14ac:dyDescent="0.25">
      <c r="A2942" s="1">
        <v>2942</v>
      </c>
      <c r="B2942" s="2" t="s">
        <v>3425</v>
      </c>
      <c r="C2942" s="2" t="s">
        <v>1134</v>
      </c>
      <c r="D2942" s="2" t="s">
        <v>3426</v>
      </c>
    </row>
    <row r="2943" spans="1:4" ht="22.5" customHeight="1" x14ac:dyDescent="0.25">
      <c r="A2943" s="1">
        <v>2943</v>
      </c>
      <c r="B2943" s="2" t="s">
        <v>3425</v>
      </c>
      <c r="C2943" s="2" t="s">
        <v>1134</v>
      </c>
      <c r="D2943" s="2" t="s">
        <v>3427</v>
      </c>
    </row>
    <row r="2944" spans="1:4" ht="22.5" customHeight="1" x14ac:dyDescent="0.25">
      <c r="A2944" s="1">
        <v>2944</v>
      </c>
      <c r="B2944" s="2" t="s">
        <v>3425</v>
      </c>
      <c r="C2944" s="2" t="s">
        <v>1134</v>
      </c>
      <c r="D2944" s="2" t="s">
        <v>3428</v>
      </c>
    </row>
    <row r="2945" spans="1:4" ht="22.5" customHeight="1" x14ac:dyDescent="0.25">
      <c r="A2945" s="1">
        <v>2945</v>
      </c>
      <c r="B2945" s="2" t="s">
        <v>3425</v>
      </c>
      <c r="C2945" s="2" t="s">
        <v>1134</v>
      </c>
      <c r="D2945" s="2" t="s">
        <v>3429</v>
      </c>
    </row>
    <row r="2946" spans="1:4" ht="22.5" customHeight="1" x14ac:dyDescent="0.25">
      <c r="A2946" s="1">
        <v>2946</v>
      </c>
      <c r="B2946" s="2" t="s">
        <v>3425</v>
      </c>
      <c r="C2946" s="2" t="s">
        <v>1134</v>
      </c>
      <c r="D2946" s="2" t="s">
        <v>3430</v>
      </c>
    </row>
    <row r="2947" spans="1:4" ht="22.5" customHeight="1" x14ac:dyDescent="0.25">
      <c r="A2947" s="1">
        <v>2947</v>
      </c>
      <c r="B2947" s="2" t="s">
        <v>3425</v>
      </c>
      <c r="C2947" s="2" t="s">
        <v>3431</v>
      </c>
      <c r="D2947" s="2" t="s">
        <v>3432</v>
      </c>
    </row>
    <row r="2948" spans="1:4" ht="22.5" customHeight="1" x14ac:dyDescent="0.25">
      <c r="A2948" s="1">
        <v>2948</v>
      </c>
      <c r="B2948" s="2" t="s">
        <v>3425</v>
      </c>
      <c r="C2948" s="2" t="s">
        <v>3431</v>
      </c>
      <c r="D2948" s="2" t="s">
        <v>3433</v>
      </c>
    </row>
    <row r="2949" spans="1:4" ht="22.5" customHeight="1" x14ac:dyDescent="0.25">
      <c r="A2949" s="1">
        <v>2949</v>
      </c>
      <c r="B2949" s="2" t="s">
        <v>3425</v>
      </c>
      <c r="C2949" s="2" t="s">
        <v>3431</v>
      </c>
      <c r="D2949" s="2" t="s">
        <v>3434</v>
      </c>
    </row>
    <row r="2950" spans="1:4" ht="22.5" customHeight="1" x14ac:dyDescent="0.25">
      <c r="A2950" s="1">
        <v>2950</v>
      </c>
      <c r="B2950" s="2" t="s">
        <v>3425</v>
      </c>
      <c r="C2950" s="2" t="s">
        <v>3431</v>
      </c>
      <c r="D2950" s="2" t="s">
        <v>3431</v>
      </c>
    </row>
    <row r="2951" spans="1:4" ht="22.5" customHeight="1" x14ac:dyDescent="0.25">
      <c r="A2951" s="1">
        <v>2951</v>
      </c>
      <c r="B2951" s="2" t="s">
        <v>3425</v>
      </c>
      <c r="C2951" s="2" t="s">
        <v>3431</v>
      </c>
      <c r="D2951" s="2" t="s">
        <v>3435</v>
      </c>
    </row>
    <row r="2952" spans="1:4" ht="22.5" customHeight="1" x14ac:dyDescent="0.25">
      <c r="A2952" s="1">
        <v>2952</v>
      </c>
      <c r="B2952" s="2" t="s">
        <v>3425</v>
      </c>
      <c r="C2952" s="2" t="s">
        <v>3431</v>
      </c>
      <c r="D2952" s="2" t="s">
        <v>1623</v>
      </c>
    </row>
    <row r="2953" spans="1:4" ht="22.5" customHeight="1" x14ac:dyDescent="0.25">
      <c r="A2953" s="1">
        <v>2953</v>
      </c>
      <c r="B2953" s="2" t="s">
        <v>3425</v>
      </c>
      <c r="C2953" s="2" t="s">
        <v>3431</v>
      </c>
      <c r="D2953" s="2" t="s">
        <v>3436</v>
      </c>
    </row>
    <row r="2954" spans="1:4" ht="22.5" customHeight="1" x14ac:dyDescent="0.25">
      <c r="A2954" s="1">
        <v>2954</v>
      </c>
      <c r="B2954" s="2" t="s">
        <v>3425</v>
      </c>
      <c r="C2954" s="2" t="s">
        <v>3431</v>
      </c>
      <c r="D2954" s="2" t="s">
        <v>3437</v>
      </c>
    </row>
    <row r="2955" spans="1:4" ht="22.5" customHeight="1" x14ac:dyDescent="0.25">
      <c r="A2955" s="1">
        <v>2955</v>
      </c>
      <c r="B2955" s="2" t="s">
        <v>3425</v>
      </c>
      <c r="C2955" s="2" t="s">
        <v>3431</v>
      </c>
      <c r="D2955" s="2" t="s">
        <v>3438</v>
      </c>
    </row>
    <row r="2956" spans="1:4" ht="22.5" customHeight="1" x14ac:dyDescent="0.25">
      <c r="A2956" s="1">
        <v>2956</v>
      </c>
      <c r="B2956" s="2" t="s">
        <v>3425</v>
      </c>
      <c r="C2956" s="2" t="s">
        <v>3417</v>
      </c>
      <c r="D2956" s="2" t="s">
        <v>3439</v>
      </c>
    </row>
    <row r="2957" spans="1:4" ht="22.5" customHeight="1" x14ac:dyDescent="0.25">
      <c r="A2957" s="1">
        <v>2957</v>
      </c>
      <c r="B2957" s="2" t="s">
        <v>3425</v>
      </c>
      <c r="C2957" s="2" t="s">
        <v>3417</v>
      </c>
      <c r="D2957" s="2" t="s">
        <v>3440</v>
      </c>
    </row>
    <row r="2958" spans="1:4" ht="22.5" customHeight="1" x14ac:dyDescent="0.25">
      <c r="A2958" s="1">
        <v>2958</v>
      </c>
      <c r="B2958" s="2" t="s">
        <v>3425</v>
      </c>
      <c r="C2958" s="2" t="s">
        <v>3417</v>
      </c>
      <c r="D2958" s="2" t="s">
        <v>3441</v>
      </c>
    </row>
    <row r="2959" spans="1:4" ht="22.5" customHeight="1" x14ac:dyDescent="0.25">
      <c r="A2959" s="1">
        <v>2959</v>
      </c>
      <c r="B2959" s="2" t="s">
        <v>3425</v>
      </c>
      <c r="C2959" s="2" t="s">
        <v>3417</v>
      </c>
      <c r="D2959" s="2" t="s">
        <v>3442</v>
      </c>
    </row>
    <row r="2960" spans="1:4" ht="22.5" customHeight="1" x14ac:dyDescent="0.25">
      <c r="A2960" s="1">
        <v>2960</v>
      </c>
      <c r="B2960" s="2" t="s">
        <v>3425</v>
      </c>
      <c r="C2960" s="2" t="s">
        <v>3417</v>
      </c>
      <c r="D2960" s="2" t="s">
        <v>3443</v>
      </c>
    </row>
    <row r="2961" spans="1:4" ht="22.5" customHeight="1" x14ac:dyDescent="0.25">
      <c r="A2961" s="1">
        <v>2961</v>
      </c>
      <c r="B2961" s="2" t="s">
        <v>3425</v>
      </c>
      <c r="C2961" s="2" t="s">
        <v>3417</v>
      </c>
      <c r="D2961" s="2" t="s">
        <v>3444</v>
      </c>
    </row>
    <row r="2962" spans="1:4" ht="22.5" customHeight="1" x14ac:dyDescent="0.25">
      <c r="A2962" s="1">
        <v>2962</v>
      </c>
      <c r="B2962" s="2" t="s">
        <v>3425</v>
      </c>
      <c r="C2962" s="2" t="s">
        <v>3417</v>
      </c>
      <c r="D2962" s="2" t="s">
        <v>3445</v>
      </c>
    </row>
    <row r="2963" spans="1:4" ht="22.5" customHeight="1" x14ac:dyDescent="0.25">
      <c r="A2963" s="1">
        <v>2963</v>
      </c>
      <c r="B2963" s="2" t="s">
        <v>3425</v>
      </c>
      <c r="C2963" s="2" t="s">
        <v>3417</v>
      </c>
      <c r="D2963" s="2" t="s">
        <v>3446</v>
      </c>
    </row>
    <row r="2964" spans="1:4" ht="22.5" customHeight="1" x14ac:dyDescent="0.25">
      <c r="A2964" s="1">
        <v>2964</v>
      </c>
      <c r="B2964" s="2" t="s">
        <v>3425</v>
      </c>
      <c r="C2964" s="2" t="s">
        <v>3417</v>
      </c>
      <c r="D2964" s="2" t="s">
        <v>3447</v>
      </c>
    </row>
    <row r="2965" spans="1:4" ht="22.5" customHeight="1" x14ac:dyDescent="0.25">
      <c r="A2965" s="1">
        <v>2965</v>
      </c>
      <c r="B2965" s="2" t="s">
        <v>3425</v>
      </c>
      <c r="C2965" s="2" t="s">
        <v>3417</v>
      </c>
      <c r="D2965" s="2" t="s">
        <v>2219</v>
      </c>
    </row>
    <row r="2966" spans="1:4" ht="22.5" customHeight="1" x14ac:dyDescent="0.25">
      <c r="A2966" s="1">
        <v>2966</v>
      </c>
      <c r="B2966" s="2" t="s">
        <v>3425</v>
      </c>
      <c r="C2966" s="2" t="s">
        <v>3417</v>
      </c>
      <c r="D2966" s="2" t="s">
        <v>3448</v>
      </c>
    </row>
    <row r="2967" spans="1:4" ht="22.5" customHeight="1" x14ac:dyDescent="0.25">
      <c r="A2967" s="1">
        <v>2967</v>
      </c>
      <c r="B2967" s="2" t="s">
        <v>3425</v>
      </c>
      <c r="C2967" s="2" t="s">
        <v>3417</v>
      </c>
      <c r="D2967" s="2" t="s">
        <v>3449</v>
      </c>
    </row>
    <row r="2968" spans="1:4" ht="22.5" customHeight="1" x14ac:dyDescent="0.25">
      <c r="A2968" s="1">
        <v>2968</v>
      </c>
      <c r="B2968" s="2" t="s">
        <v>3425</v>
      </c>
      <c r="C2968" s="2" t="s">
        <v>3417</v>
      </c>
      <c r="D2968" s="2" t="s">
        <v>3450</v>
      </c>
    </row>
    <row r="2969" spans="1:4" ht="22.5" customHeight="1" x14ac:dyDescent="0.25">
      <c r="A2969" s="1">
        <v>2969</v>
      </c>
      <c r="B2969" s="2" t="s">
        <v>3425</v>
      </c>
      <c r="C2969" s="2" t="s">
        <v>3417</v>
      </c>
      <c r="D2969" s="2" t="s">
        <v>3451</v>
      </c>
    </row>
    <row r="2970" spans="1:4" ht="22.5" customHeight="1" x14ac:dyDescent="0.25">
      <c r="A2970" s="1">
        <v>2970</v>
      </c>
      <c r="B2970" s="2" t="s">
        <v>3425</v>
      </c>
      <c r="C2970" s="2" t="s">
        <v>3417</v>
      </c>
      <c r="D2970" s="2" t="s">
        <v>3452</v>
      </c>
    </row>
    <row r="2971" spans="1:4" ht="22.5" customHeight="1" x14ac:dyDescent="0.25">
      <c r="A2971" s="1">
        <v>2971</v>
      </c>
      <c r="B2971" s="2" t="s">
        <v>3425</v>
      </c>
      <c r="C2971" s="2" t="s">
        <v>3417</v>
      </c>
      <c r="D2971" s="2" t="s">
        <v>3453</v>
      </c>
    </row>
    <row r="2972" spans="1:4" ht="22.5" customHeight="1" x14ac:dyDescent="0.25">
      <c r="A2972" s="1">
        <v>2972</v>
      </c>
      <c r="B2972" s="2" t="s">
        <v>3425</v>
      </c>
      <c r="C2972" s="2" t="s">
        <v>3417</v>
      </c>
      <c r="D2972" s="2" t="s">
        <v>3454</v>
      </c>
    </row>
    <row r="2973" spans="1:4" ht="22.5" customHeight="1" x14ac:dyDescent="0.25">
      <c r="A2973" s="1">
        <v>2973</v>
      </c>
      <c r="B2973" s="2" t="s">
        <v>3425</v>
      </c>
      <c r="C2973" s="2" t="s">
        <v>3417</v>
      </c>
      <c r="D2973" s="2" t="s">
        <v>2145</v>
      </c>
    </row>
    <row r="2974" spans="1:4" ht="22.5" customHeight="1" x14ac:dyDescent="0.25">
      <c r="A2974" s="1">
        <v>2974</v>
      </c>
      <c r="B2974" s="2" t="s">
        <v>3425</v>
      </c>
      <c r="C2974" s="2" t="s">
        <v>3417</v>
      </c>
      <c r="D2974" s="2" t="s">
        <v>2131</v>
      </c>
    </row>
    <row r="2975" spans="1:4" ht="22.5" customHeight="1" x14ac:dyDescent="0.25">
      <c r="A2975" s="1">
        <v>2975</v>
      </c>
      <c r="B2975" s="2" t="s">
        <v>3425</v>
      </c>
      <c r="C2975" s="2" t="s">
        <v>3417</v>
      </c>
      <c r="D2975" s="2" t="s">
        <v>3455</v>
      </c>
    </row>
    <row r="2976" spans="1:4" ht="22.5" customHeight="1" x14ac:dyDescent="0.25">
      <c r="A2976" s="1">
        <v>2976</v>
      </c>
      <c r="B2976" s="2" t="s">
        <v>3425</v>
      </c>
      <c r="C2976" s="2" t="s">
        <v>3417</v>
      </c>
      <c r="D2976" s="2" t="s">
        <v>3456</v>
      </c>
    </row>
    <row r="2977" spans="1:4" ht="22.5" customHeight="1" x14ac:dyDescent="0.25">
      <c r="A2977" s="1">
        <v>2977</v>
      </c>
      <c r="B2977" s="2" t="s">
        <v>3425</v>
      </c>
      <c r="C2977" s="2" t="s">
        <v>3417</v>
      </c>
      <c r="D2977" s="2" t="s">
        <v>3457</v>
      </c>
    </row>
    <row r="2978" spans="1:4" ht="22.5" customHeight="1" x14ac:dyDescent="0.25">
      <c r="A2978" s="1">
        <v>2978</v>
      </c>
      <c r="B2978" s="2" t="s">
        <v>3425</v>
      </c>
      <c r="C2978" s="2" t="s">
        <v>3417</v>
      </c>
      <c r="D2978" s="2" t="s">
        <v>3458</v>
      </c>
    </row>
    <row r="2979" spans="1:4" ht="22.5" customHeight="1" x14ac:dyDescent="0.25">
      <c r="A2979" s="1">
        <v>2979</v>
      </c>
      <c r="B2979" s="2" t="s">
        <v>3425</v>
      </c>
      <c r="C2979" s="2" t="s">
        <v>3417</v>
      </c>
      <c r="D2979" s="2" t="s">
        <v>2129</v>
      </c>
    </row>
    <row r="2980" spans="1:4" ht="22.5" customHeight="1" x14ac:dyDescent="0.25">
      <c r="A2980" s="1">
        <v>2980</v>
      </c>
      <c r="B2980" s="2" t="s">
        <v>3425</v>
      </c>
      <c r="C2980" s="2" t="s">
        <v>3459</v>
      </c>
      <c r="D2980" s="2" t="s">
        <v>3460</v>
      </c>
    </row>
    <row r="2981" spans="1:4" ht="22.5" customHeight="1" x14ac:dyDescent="0.25">
      <c r="A2981" s="1">
        <v>2981</v>
      </c>
      <c r="B2981" s="2" t="s">
        <v>3425</v>
      </c>
      <c r="C2981" s="2" t="s">
        <v>3459</v>
      </c>
      <c r="D2981" s="2" t="s">
        <v>3461</v>
      </c>
    </row>
    <row r="2982" spans="1:4" ht="22.5" customHeight="1" x14ac:dyDescent="0.25">
      <c r="A2982" s="1">
        <v>2982</v>
      </c>
      <c r="B2982" s="2" t="s">
        <v>3425</v>
      </c>
      <c r="C2982" s="2" t="s">
        <v>3459</v>
      </c>
      <c r="D2982" s="2" t="s">
        <v>3462</v>
      </c>
    </row>
    <row r="2983" spans="1:4" ht="22.5" customHeight="1" x14ac:dyDescent="0.25">
      <c r="A2983" s="1">
        <v>2983</v>
      </c>
      <c r="B2983" s="2" t="s">
        <v>3425</v>
      </c>
      <c r="C2983" s="2" t="s">
        <v>3459</v>
      </c>
      <c r="D2983" s="2" t="s">
        <v>3463</v>
      </c>
    </row>
    <row r="2984" spans="1:4" ht="22.5" customHeight="1" x14ac:dyDescent="0.25">
      <c r="A2984" s="1">
        <v>2984</v>
      </c>
      <c r="B2984" s="2" t="s">
        <v>3425</v>
      </c>
      <c r="C2984" s="2" t="s">
        <v>3459</v>
      </c>
      <c r="D2984" s="2" t="s">
        <v>3459</v>
      </c>
    </row>
    <row r="2985" spans="1:4" ht="22.5" customHeight="1" x14ac:dyDescent="0.25">
      <c r="A2985" s="1">
        <v>2985</v>
      </c>
      <c r="B2985" s="2" t="s">
        <v>3425</v>
      </c>
      <c r="C2985" s="2" t="s">
        <v>3459</v>
      </c>
      <c r="D2985" s="2" t="s">
        <v>3464</v>
      </c>
    </row>
    <row r="2986" spans="1:4" ht="22.5" customHeight="1" x14ac:dyDescent="0.25">
      <c r="A2986" s="1">
        <v>2986</v>
      </c>
      <c r="B2986" s="2" t="s">
        <v>3425</v>
      </c>
      <c r="C2986" s="2" t="s">
        <v>3465</v>
      </c>
      <c r="D2986" s="2" t="s">
        <v>3466</v>
      </c>
    </row>
    <row r="2987" spans="1:4" ht="22.5" customHeight="1" x14ac:dyDescent="0.25">
      <c r="A2987" s="1">
        <v>2987</v>
      </c>
      <c r="B2987" s="2" t="s">
        <v>3425</v>
      </c>
      <c r="C2987" s="2" t="s">
        <v>3465</v>
      </c>
      <c r="D2987" s="2" t="s">
        <v>3467</v>
      </c>
    </row>
    <row r="2988" spans="1:4" ht="22.5" customHeight="1" x14ac:dyDescent="0.25">
      <c r="A2988" s="1">
        <v>2988</v>
      </c>
      <c r="B2988" s="2" t="s">
        <v>3425</v>
      </c>
      <c r="C2988" s="2" t="s">
        <v>3465</v>
      </c>
      <c r="D2988" s="2" t="s">
        <v>3468</v>
      </c>
    </row>
    <row r="2989" spans="1:4" ht="22.5" customHeight="1" x14ac:dyDescent="0.25">
      <c r="A2989" s="1">
        <v>2989</v>
      </c>
      <c r="B2989" s="2" t="s">
        <v>3425</v>
      </c>
      <c r="C2989" s="2" t="s">
        <v>3465</v>
      </c>
      <c r="D2989" s="2" t="s">
        <v>3469</v>
      </c>
    </row>
    <row r="2990" spans="1:4" ht="22.5" customHeight="1" x14ac:dyDescent="0.25">
      <c r="A2990" s="1">
        <v>2990</v>
      </c>
      <c r="B2990" s="2" t="s">
        <v>3425</v>
      </c>
      <c r="C2990" s="2" t="s">
        <v>3465</v>
      </c>
      <c r="D2990" s="2" t="s">
        <v>2364</v>
      </c>
    </row>
    <row r="2991" spans="1:4" ht="22.5" customHeight="1" x14ac:dyDescent="0.25">
      <c r="A2991" s="1">
        <v>2991</v>
      </c>
      <c r="B2991" s="2" t="s">
        <v>3425</v>
      </c>
      <c r="C2991" s="2" t="s">
        <v>3465</v>
      </c>
      <c r="D2991" s="2" t="s">
        <v>3470</v>
      </c>
    </row>
    <row r="2992" spans="1:4" ht="22.5" customHeight="1" x14ac:dyDescent="0.25">
      <c r="A2992" s="1">
        <v>2992</v>
      </c>
      <c r="B2992" s="2" t="s">
        <v>3425</v>
      </c>
      <c r="C2992" s="2" t="s">
        <v>3465</v>
      </c>
      <c r="D2992" s="2" t="s">
        <v>3471</v>
      </c>
    </row>
    <row r="2993" spans="1:4" ht="22.5" customHeight="1" x14ac:dyDescent="0.25">
      <c r="A2993" s="1">
        <v>2993</v>
      </c>
      <c r="B2993" s="2" t="s">
        <v>3425</v>
      </c>
      <c r="C2993" s="2" t="s">
        <v>3465</v>
      </c>
      <c r="D2993" s="2" t="s">
        <v>3472</v>
      </c>
    </row>
    <row r="2994" spans="1:4" ht="22.5" customHeight="1" x14ac:dyDescent="0.25">
      <c r="A2994" s="1">
        <v>2994</v>
      </c>
      <c r="B2994" s="2" t="s">
        <v>3425</v>
      </c>
      <c r="C2994" s="2" t="s">
        <v>3465</v>
      </c>
      <c r="D2994" s="2" t="s">
        <v>3473</v>
      </c>
    </row>
    <row r="2995" spans="1:4" ht="22.5" customHeight="1" x14ac:dyDescent="0.25">
      <c r="A2995" s="1">
        <v>2995</v>
      </c>
      <c r="B2995" s="2" t="s">
        <v>3425</v>
      </c>
      <c r="C2995" s="2" t="s">
        <v>3465</v>
      </c>
      <c r="D2995" s="2" t="s">
        <v>3474</v>
      </c>
    </row>
    <row r="2996" spans="1:4" ht="22.5" customHeight="1" x14ac:dyDescent="0.25">
      <c r="A2996" s="1">
        <v>2996</v>
      </c>
      <c r="B2996" s="2" t="s">
        <v>3425</v>
      </c>
      <c r="C2996" s="2" t="s">
        <v>3465</v>
      </c>
      <c r="D2996" s="2" t="s">
        <v>3475</v>
      </c>
    </row>
    <row r="2997" spans="1:4" ht="22.5" customHeight="1" x14ac:dyDescent="0.25">
      <c r="A2997" s="1">
        <v>2997</v>
      </c>
      <c r="B2997" s="2" t="s">
        <v>3425</v>
      </c>
      <c r="C2997" s="2" t="s">
        <v>3465</v>
      </c>
      <c r="D2997" s="2" t="s">
        <v>3476</v>
      </c>
    </row>
    <row r="2998" spans="1:4" ht="22.5" customHeight="1" x14ac:dyDescent="0.25">
      <c r="A2998" s="1">
        <v>2998</v>
      </c>
      <c r="B2998" s="2" t="s">
        <v>3425</v>
      </c>
      <c r="C2998" s="2" t="s">
        <v>3465</v>
      </c>
      <c r="D2998" s="2" t="s">
        <v>2145</v>
      </c>
    </row>
    <row r="2999" spans="1:4" ht="22.5" customHeight="1" x14ac:dyDescent="0.25">
      <c r="A2999" s="1">
        <v>2999</v>
      </c>
      <c r="B2999" s="2" t="s">
        <v>3425</v>
      </c>
      <c r="C2999" s="2" t="s">
        <v>3465</v>
      </c>
      <c r="D2999" s="2" t="s">
        <v>3477</v>
      </c>
    </row>
    <row r="3000" spans="1:4" ht="22.5" customHeight="1" x14ac:dyDescent="0.25">
      <c r="A3000" s="1">
        <v>3000</v>
      </c>
      <c r="B3000" s="2" t="s">
        <v>3425</v>
      </c>
      <c r="C3000" s="2" t="s">
        <v>3478</v>
      </c>
      <c r="D3000" s="2" t="s">
        <v>3479</v>
      </c>
    </row>
    <row r="3001" spans="1:4" ht="22.5" customHeight="1" x14ac:dyDescent="0.25">
      <c r="A3001" s="1">
        <v>3001</v>
      </c>
      <c r="B3001" s="2" t="s">
        <v>3425</v>
      </c>
      <c r="C3001" s="2" t="s">
        <v>3478</v>
      </c>
      <c r="D3001" s="2" t="s">
        <v>3480</v>
      </c>
    </row>
    <row r="3002" spans="1:4" ht="22.5" customHeight="1" x14ac:dyDescent="0.25">
      <c r="A3002" s="1">
        <v>3002</v>
      </c>
      <c r="B3002" s="2" t="s">
        <v>3425</v>
      </c>
      <c r="C3002" s="2" t="s">
        <v>3478</v>
      </c>
      <c r="D3002" s="2" t="s">
        <v>3481</v>
      </c>
    </row>
    <row r="3003" spans="1:4" ht="22.5" customHeight="1" x14ac:dyDescent="0.25">
      <c r="A3003" s="1">
        <v>3003</v>
      </c>
      <c r="B3003" s="2" t="s">
        <v>3425</v>
      </c>
      <c r="C3003" s="2" t="s">
        <v>3478</v>
      </c>
      <c r="D3003" s="2" t="s">
        <v>3482</v>
      </c>
    </row>
    <row r="3004" spans="1:4" ht="22.5" customHeight="1" x14ac:dyDescent="0.25">
      <c r="A3004" s="1">
        <v>3004</v>
      </c>
      <c r="B3004" s="2" t="s">
        <v>3425</v>
      </c>
      <c r="C3004" s="2" t="s">
        <v>3478</v>
      </c>
      <c r="D3004" s="2" t="s">
        <v>3483</v>
      </c>
    </row>
    <row r="3005" spans="1:4" ht="22.5" customHeight="1" x14ac:dyDescent="0.25">
      <c r="A3005" s="1">
        <v>3005</v>
      </c>
      <c r="B3005" s="2" t="s">
        <v>3425</v>
      </c>
      <c r="C3005" s="2" t="s">
        <v>3478</v>
      </c>
      <c r="D3005" s="2" t="s">
        <v>3475</v>
      </c>
    </row>
    <row r="3006" spans="1:4" ht="22.5" customHeight="1" x14ac:dyDescent="0.25">
      <c r="A3006" s="1">
        <v>3006</v>
      </c>
      <c r="B3006" s="2" t="s">
        <v>3484</v>
      </c>
      <c r="C3006" s="2" t="s">
        <v>3485</v>
      </c>
      <c r="D3006" s="2" t="s">
        <v>3486</v>
      </c>
    </row>
    <row r="3007" spans="1:4" ht="22.5" customHeight="1" x14ac:dyDescent="0.25">
      <c r="A3007" s="1">
        <v>3007</v>
      </c>
      <c r="B3007" s="2" t="s">
        <v>3484</v>
      </c>
      <c r="C3007" s="2" t="s">
        <v>3485</v>
      </c>
      <c r="D3007" s="2" t="s">
        <v>3487</v>
      </c>
    </row>
    <row r="3008" spans="1:4" ht="22.5" customHeight="1" x14ac:dyDescent="0.25">
      <c r="A3008" s="1">
        <v>3008</v>
      </c>
      <c r="B3008" s="2" t="s">
        <v>3484</v>
      </c>
      <c r="C3008" s="2" t="s">
        <v>3485</v>
      </c>
      <c r="D3008" s="2" t="s">
        <v>3488</v>
      </c>
    </row>
    <row r="3009" spans="1:4" ht="22.5" customHeight="1" x14ac:dyDescent="0.25">
      <c r="A3009" s="1">
        <v>3009</v>
      </c>
      <c r="B3009" s="2" t="s">
        <v>3484</v>
      </c>
      <c r="C3009" s="2" t="s">
        <v>3485</v>
      </c>
      <c r="D3009" s="2" t="s">
        <v>3489</v>
      </c>
    </row>
    <row r="3010" spans="1:4" ht="22.5" customHeight="1" x14ac:dyDescent="0.25">
      <c r="A3010" s="1">
        <v>3010</v>
      </c>
      <c r="B3010" s="2" t="s">
        <v>3484</v>
      </c>
      <c r="C3010" s="2" t="s">
        <v>3485</v>
      </c>
      <c r="D3010" s="2" t="s">
        <v>3490</v>
      </c>
    </row>
    <row r="3011" spans="1:4" ht="22.5" customHeight="1" x14ac:dyDescent="0.25">
      <c r="A3011" s="1">
        <v>3011</v>
      </c>
      <c r="B3011" s="2" t="s">
        <v>3484</v>
      </c>
      <c r="C3011" s="2" t="s">
        <v>3485</v>
      </c>
      <c r="D3011" s="2" t="s">
        <v>3491</v>
      </c>
    </row>
    <row r="3012" spans="1:4" ht="22.5" customHeight="1" x14ac:dyDescent="0.25">
      <c r="A3012" s="1">
        <v>3012</v>
      </c>
      <c r="B3012" s="2" t="s">
        <v>3484</v>
      </c>
      <c r="C3012" s="2" t="s">
        <v>3485</v>
      </c>
      <c r="D3012" s="2" t="s">
        <v>3492</v>
      </c>
    </row>
    <row r="3013" spans="1:4" ht="22.5" customHeight="1" x14ac:dyDescent="0.25">
      <c r="A3013" s="1">
        <v>3013</v>
      </c>
      <c r="B3013" s="2" t="s">
        <v>3484</v>
      </c>
      <c r="C3013" s="2" t="s">
        <v>3485</v>
      </c>
      <c r="D3013" s="2" t="s">
        <v>3493</v>
      </c>
    </row>
    <row r="3014" spans="1:4" ht="22.5" customHeight="1" x14ac:dyDescent="0.25">
      <c r="A3014" s="1">
        <v>3014</v>
      </c>
      <c r="B3014" s="2" t="s">
        <v>3484</v>
      </c>
      <c r="C3014" s="2" t="s">
        <v>3485</v>
      </c>
      <c r="D3014" s="2" t="s">
        <v>3494</v>
      </c>
    </row>
    <row r="3015" spans="1:4" ht="22.5" customHeight="1" x14ac:dyDescent="0.25">
      <c r="A3015" s="1">
        <v>3015</v>
      </c>
      <c r="B3015" s="2" t="s">
        <v>3484</v>
      </c>
      <c r="C3015" s="2" t="s">
        <v>3485</v>
      </c>
      <c r="D3015" s="2" t="s">
        <v>3495</v>
      </c>
    </row>
    <row r="3016" spans="1:4" ht="22.5" customHeight="1" x14ac:dyDescent="0.25">
      <c r="A3016" s="1">
        <v>3016</v>
      </c>
      <c r="B3016" s="2" t="s">
        <v>3484</v>
      </c>
      <c r="C3016" s="2" t="s">
        <v>3485</v>
      </c>
      <c r="D3016" s="2" t="s">
        <v>3496</v>
      </c>
    </row>
    <row r="3017" spans="1:4" ht="22.5" customHeight="1" x14ac:dyDescent="0.25">
      <c r="A3017" s="1">
        <v>3017</v>
      </c>
      <c r="B3017" s="2" t="s">
        <v>3484</v>
      </c>
      <c r="C3017" s="2" t="s">
        <v>3485</v>
      </c>
      <c r="D3017" s="2" t="s">
        <v>3476</v>
      </c>
    </row>
    <row r="3018" spans="1:4" ht="22.5" customHeight="1" x14ac:dyDescent="0.25">
      <c r="A3018" s="1">
        <v>3018</v>
      </c>
      <c r="B3018" s="2" t="s">
        <v>3484</v>
      </c>
      <c r="C3018" s="2" t="s">
        <v>3485</v>
      </c>
      <c r="D3018" s="2" t="s">
        <v>2145</v>
      </c>
    </row>
    <row r="3019" spans="1:4" ht="22.5" customHeight="1" x14ac:dyDescent="0.25">
      <c r="A3019" s="1">
        <v>3019</v>
      </c>
      <c r="B3019" s="2" t="s">
        <v>3484</v>
      </c>
      <c r="C3019" s="2" t="s">
        <v>3485</v>
      </c>
      <c r="D3019" s="2" t="s">
        <v>3497</v>
      </c>
    </row>
    <row r="3020" spans="1:4" ht="22.5" customHeight="1" x14ac:dyDescent="0.25">
      <c r="A3020" s="1">
        <v>3020</v>
      </c>
      <c r="B3020" s="2" t="s">
        <v>3484</v>
      </c>
      <c r="C3020" s="2" t="s">
        <v>3485</v>
      </c>
      <c r="D3020" s="2" t="s">
        <v>2067</v>
      </c>
    </row>
    <row r="3021" spans="1:4" ht="22.5" customHeight="1" x14ac:dyDescent="0.25">
      <c r="A3021" s="1">
        <v>3021</v>
      </c>
      <c r="B3021" s="2" t="s">
        <v>3484</v>
      </c>
      <c r="C3021" s="2" t="s">
        <v>3485</v>
      </c>
      <c r="D3021" s="2" t="s">
        <v>3498</v>
      </c>
    </row>
    <row r="3022" spans="1:4" ht="22.5" customHeight="1" x14ac:dyDescent="0.25">
      <c r="A3022" s="1">
        <v>3022</v>
      </c>
      <c r="B3022" s="2" t="s">
        <v>3484</v>
      </c>
      <c r="C3022" s="2" t="s">
        <v>3485</v>
      </c>
      <c r="D3022" s="2" t="s">
        <v>3499</v>
      </c>
    </row>
    <row r="3023" spans="1:4" ht="22.5" customHeight="1" x14ac:dyDescent="0.25">
      <c r="A3023" s="1">
        <v>3023</v>
      </c>
      <c r="B3023" s="2" t="s">
        <v>3484</v>
      </c>
      <c r="C3023" s="2" t="s">
        <v>3485</v>
      </c>
      <c r="D3023" s="2" t="s">
        <v>3500</v>
      </c>
    </row>
    <row r="3024" spans="1:4" ht="22.5" customHeight="1" x14ac:dyDescent="0.25">
      <c r="A3024" s="1">
        <v>3024</v>
      </c>
      <c r="B3024" s="2" t="s">
        <v>3484</v>
      </c>
      <c r="C3024" s="2" t="s">
        <v>3485</v>
      </c>
      <c r="D3024" s="2" t="s">
        <v>3501</v>
      </c>
    </row>
    <row r="3025" spans="1:4" ht="22.5" customHeight="1" x14ac:dyDescent="0.25">
      <c r="A3025" s="1">
        <v>3025</v>
      </c>
      <c r="B3025" s="2" t="s">
        <v>3484</v>
      </c>
      <c r="C3025" s="2" t="s">
        <v>3502</v>
      </c>
      <c r="D3025" s="2" t="s">
        <v>3503</v>
      </c>
    </row>
    <row r="3026" spans="1:4" ht="22.5" customHeight="1" x14ac:dyDescent="0.25">
      <c r="A3026" s="1">
        <v>3026</v>
      </c>
      <c r="B3026" s="2" t="s">
        <v>3484</v>
      </c>
      <c r="C3026" s="2" t="s">
        <v>3502</v>
      </c>
      <c r="D3026" s="2" t="s">
        <v>3504</v>
      </c>
    </row>
    <row r="3027" spans="1:4" ht="22.5" customHeight="1" x14ac:dyDescent="0.25">
      <c r="A3027" s="1">
        <v>3027</v>
      </c>
      <c r="B3027" s="2" t="s">
        <v>3484</v>
      </c>
      <c r="C3027" s="2" t="s">
        <v>3502</v>
      </c>
      <c r="D3027" s="2" t="s">
        <v>3505</v>
      </c>
    </row>
    <row r="3028" spans="1:4" ht="22.5" customHeight="1" x14ac:dyDescent="0.25">
      <c r="A3028" s="1">
        <v>3028</v>
      </c>
      <c r="B3028" s="2" t="s">
        <v>3484</v>
      </c>
      <c r="C3028" s="2" t="s">
        <v>3502</v>
      </c>
      <c r="D3028" s="2" t="s">
        <v>3506</v>
      </c>
    </row>
    <row r="3029" spans="1:4" ht="22.5" customHeight="1" x14ac:dyDescent="0.25">
      <c r="A3029" s="1">
        <v>3029</v>
      </c>
      <c r="B3029" s="2" t="s">
        <v>3484</v>
      </c>
      <c r="C3029" s="2" t="s">
        <v>3502</v>
      </c>
      <c r="D3029" s="2" t="s">
        <v>3507</v>
      </c>
    </row>
    <row r="3030" spans="1:4" ht="22.5" customHeight="1" x14ac:dyDescent="0.25">
      <c r="A3030" s="1">
        <v>3030</v>
      </c>
      <c r="B3030" s="2" t="s">
        <v>3484</v>
      </c>
      <c r="C3030" s="2" t="s">
        <v>3502</v>
      </c>
      <c r="D3030" s="2" t="s">
        <v>3508</v>
      </c>
    </row>
    <row r="3031" spans="1:4" ht="22.5" customHeight="1" x14ac:dyDescent="0.25">
      <c r="A3031" s="1">
        <v>3031</v>
      </c>
      <c r="B3031" s="2" t="s">
        <v>3484</v>
      </c>
      <c r="C3031" s="2" t="s">
        <v>3502</v>
      </c>
      <c r="D3031" s="2" t="s">
        <v>3509</v>
      </c>
    </row>
    <row r="3032" spans="1:4" ht="22.5" customHeight="1" x14ac:dyDescent="0.25">
      <c r="A3032" s="1">
        <v>3032</v>
      </c>
      <c r="B3032" s="2" t="s">
        <v>3484</v>
      </c>
      <c r="C3032" s="2" t="s">
        <v>3502</v>
      </c>
      <c r="D3032" s="2" t="s">
        <v>3510</v>
      </c>
    </row>
    <row r="3033" spans="1:4" ht="22.5" customHeight="1" x14ac:dyDescent="0.25">
      <c r="A3033" s="1">
        <v>3033</v>
      </c>
      <c r="B3033" s="2" t="s">
        <v>3484</v>
      </c>
      <c r="C3033" s="2" t="s">
        <v>3502</v>
      </c>
      <c r="D3033" s="2" t="s">
        <v>3477</v>
      </c>
    </row>
    <row r="3034" spans="1:4" ht="22.5" customHeight="1" x14ac:dyDescent="0.25">
      <c r="A3034" s="1">
        <v>3034</v>
      </c>
      <c r="B3034" s="2" t="s">
        <v>3484</v>
      </c>
      <c r="C3034" s="2" t="s">
        <v>3502</v>
      </c>
      <c r="D3034" s="2" t="s">
        <v>1492</v>
      </c>
    </row>
    <row r="3035" spans="1:4" ht="22.5" customHeight="1" x14ac:dyDescent="0.25">
      <c r="A3035" s="1">
        <v>3035</v>
      </c>
      <c r="B3035" s="2" t="s">
        <v>3484</v>
      </c>
      <c r="C3035" s="2" t="s">
        <v>3502</v>
      </c>
      <c r="D3035" s="2" t="s">
        <v>3511</v>
      </c>
    </row>
    <row r="3036" spans="1:4" ht="22.5" customHeight="1" x14ac:dyDescent="0.25">
      <c r="A3036" s="1">
        <v>3036</v>
      </c>
      <c r="B3036" s="2" t="s">
        <v>3512</v>
      </c>
      <c r="C3036" s="2" t="s">
        <v>3513</v>
      </c>
      <c r="D3036" s="2" t="s">
        <v>3514</v>
      </c>
    </row>
    <row r="3037" spans="1:4" ht="22.5" customHeight="1" x14ac:dyDescent="0.25">
      <c r="A3037" s="1">
        <v>3037</v>
      </c>
      <c r="B3037" s="2" t="s">
        <v>3512</v>
      </c>
      <c r="C3037" s="2" t="s">
        <v>3513</v>
      </c>
      <c r="D3037" s="2" t="s">
        <v>1620</v>
      </c>
    </row>
    <row r="3038" spans="1:4" ht="22.5" customHeight="1" x14ac:dyDescent="0.25">
      <c r="A3038" s="1">
        <v>3038</v>
      </c>
      <c r="B3038" s="2" t="s">
        <v>3512</v>
      </c>
      <c r="C3038" s="2" t="s">
        <v>3513</v>
      </c>
      <c r="D3038" s="2" t="s">
        <v>3515</v>
      </c>
    </row>
    <row r="3039" spans="1:4" ht="22.5" customHeight="1" x14ac:dyDescent="0.25">
      <c r="A3039" s="1">
        <v>3039</v>
      </c>
      <c r="B3039" s="2" t="s">
        <v>3512</v>
      </c>
      <c r="C3039" s="2" t="s">
        <v>3513</v>
      </c>
      <c r="D3039" s="2" t="s">
        <v>3513</v>
      </c>
    </row>
    <row r="3040" spans="1:4" ht="22.5" customHeight="1" x14ac:dyDescent="0.25">
      <c r="A3040" s="1">
        <v>3040</v>
      </c>
      <c r="B3040" s="2" t="s">
        <v>3516</v>
      </c>
      <c r="C3040" s="2" t="s">
        <v>3368</v>
      </c>
      <c r="D3040" s="2" t="s">
        <v>3368</v>
      </c>
    </row>
    <row r="3041" spans="1:4" ht="22.5" customHeight="1" x14ac:dyDescent="0.25">
      <c r="A3041" s="1">
        <v>3041</v>
      </c>
      <c r="B3041" s="2" t="s">
        <v>3516</v>
      </c>
      <c r="C3041" s="2" t="s">
        <v>3368</v>
      </c>
      <c r="D3041" s="2" t="s">
        <v>3517</v>
      </c>
    </row>
    <row r="3042" spans="1:4" ht="22.5" customHeight="1" x14ac:dyDescent="0.25">
      <c r="A3042" s="1">
        <v>3042</v>
      </c>
      <c r="B3042" s="2" t="s">
        <v>3516</v>
      </c>
      <c r="C3042" s="2" t="s">
        <v>3368</v>
      </c>
      <c r="D3042" s="2" t="s">
        <v>3475</v>
      </c>
    </row>
    <row r="3043" spans="1:4" ht="22.5" customHeight="1" x14ac:dyDescent="0.25">
      <c r="A3043" s="1">
        <v>3043</v>
      </c>
      <c r="B3043" s="2" t="s">
        <v>3516</v>
      </c>
      <c r="C3043" s="2" t="s">
        <v>3368</v>
      </c>
      <c r="D3043" s="2" t="s">
        <v>3518</v>
      </c>
    </row>
    <row r="3044" spans="1:4" ht="22.5" customHeight="1" x14ac:dyDescent="0.25">
      <c r="A3044" s="1">
        <v>3044</v>
      </c>
      <c r="B3044" s="2" t="s">
        <v>3516</v>
      </c>
      <c r="C3044" s="2" t="s">
        <v>3368</v>
      </c>
      <c r="D3044" s="2" t="s">
        <v>3519</v>
      </c>
    </row>
    <row r="3045" spans="1:4" ht="22.5" customHeight="1" x14ac:dyDescent="0.25">
      <c r="A3045" s="1">
        <v>3045</v>
      </c>
      <c r="B3045" s="2" t="s">
        <v>3516</v>
      </c>
      <c r="C3045" s="2" t="s">
        <v>3520</v>
      </c>
      <c r="D3045" s="2" t="s">
        <v>3521</v>
      </c>
    </row>
    <row r="3046" spans="1:4" ht="22.5" customHeight="1" x14ac:dyDescent="0.25">
      <c r="A3046" s="1">
        <v>3046</v>
      </c>
      <c r="B3046" s="2" t="s">
        <v>3516</v>
      </c>
      <c r="C3046" s="2" t="s">
        <v>3520</v>
      </c>
      <c r="D3046" s="2" t="s">
        <v>3522</v>
      </c>
    </row>
    <row r="3047" spans="1:4" ht="22.5" customHeight="1" x14ac:dyDescent="0.25">
      <c r="A3047" s="1">
        <v>3047</v>
      </c>
      <c r="B3047" s="2" t="s">
        <v>3516</v>
      </c>
      <c r="C3047" s="2" t="s">
        <v>3520</v>
      </c>
      <c r="D3047" s="2" t="s">
        <v>3523</v>
      </c>
    </row>
    <row r="3048" spans="1:4" ht="22.5" customHeight="1" x14ac:dyDescent="0.25">
      <c r="A3048" s="1">
        <v>3048</v>
      </c>
      <c r="B3048" s="2" t="s">
        <v>3516</v>
      </c>
      <c r="C3048" s="2" t="s">
        <v>3520</v>
      </c>
      <c r="D3048" s="2" t="s">
        <v>2283</v>
      </c>
    </row>
    <row r="3049" spans="1:4" ht="22.5" customHeight="1" x14ac:dyDescent="0.25">
      <c r="A3049" s="1">
        <v>3049</v>
      </c>
      <c r="B3049" s="2" t="s">
        <v>3516</v>
      </c>
      <c r="C3049" s="2" t="s">
        <v>3520</v>
      </c>
      <c r="D3049" s="2" t="s">
        <v>3524</v>
      </c>
    </row>
    <row r="3050" spans="1:4" ht="22.5" customHeight="1" x14ac:dyDescent="0.25">
      <c r="A3050" s="1">
        <v>3050</v>
      </c>
      <c r="B3050" s="2" t="s">
        <v>3516</v>
      </c>
      <c r="C3050" s="2" t="s">
        <v>3520</v>
      </c>
      <c r="D3050" s="2" t="s">
        <v>3525</v>
      </c>
    </row>
    <row r="3051" spans="1:4" ht="22.5" customHeight="1" x14ac:dyDescent="0.25">
      <c r="A3051" s="1">
        <v>3051</v>
      </c>
      <c r="B3051" s="2" t="s">
        <v>3526</v>
      </c>
      <c r="C3051" s="2" t="s">
        <v>3527</v>
      </c>
      <c r="D3051" s="2" t="s">
        <v>3528</v>
      </c>
    </row>
    <row r="3052" spans="1:4" ht="22.5" customHeight="1" x14ac:dyDescent="0.25">
      <c r="A3052" s="1">
        <v>3052</v>
      </c>
      <c r="B3052" s="2" t="s">
        <v>3526</v>
      </c>
      <c r="C3052" s="2" t="s">
        <v>3527</v>
      </c>
      <c r="D3052" s="2" t="s">
        <v>3527</v>
      </c>
    </row>
    <row r="3053" spans="1:4" ht="22.5" customHeight="1" x14ac:dyDescent="0.25">
      <c r="A3053" s="1">
        <v>3053</v>
      </c>
      <c r="B3053" s="2" t="s">
        <v>3526</v>
      </c>
      <c r="C3053" s="2" t="s">
        <v>3527</v>
      </c>
      <c r="D3053" s="2" t="s">
        <v>3529</v>
      </c>
    </row>
    <row r="3054" spans="1:4" ht="22.5" customHeight="1" x14ac:dyDescent="0.25">
      <c r="A3054" s="1">
        <v>3054</v>
      </c>
      <c r="B3054" s="2" t="s">
        <v>3526</v>
      </c>
      <c r="C3054" s="2" t="s">
        <v>3527</v>
      </c>
      <c r="D3054" s="2" t="s">
        <v>3530</v>
      </c>
    </row>
    <row r="3055" spans="1:4" ht="22.5" customHeight="1" x14ac:dyDescent="0.25">
      <c r="A3055" s="1">
        <v>3055</v>
      </c>
      <c r="B3055" s="2" t="s">
        <v>3526</v>
      </c>
      <c r="C3055" s="2" t="s">
        <v>3527</v>
      </c>
      <c r="D3055" s="2" t="s">
        <v>3476</v>
      </c>
    </row>
    <row r="3056" spans="1:4" ht="22.5" customHeight="1" x14ac:dyDescent="0.25">
      <c r="A3056" s="1">
        <v>3056</v>
      </c>
      <c r="B3056" s="2" t="s">
        <v>3526</v>
      </c>
      <c r="C3056" s="2" t="s">
        <v>3527</v>
      </c>
      <c r="D3056" s="2" t="s">
        <v>3531</v>
      </c>
    </row>
    <row r="3057" spans="1:4" ht="22.5" customHeight="1" x14ac:dyDescent="0.25">
      <c r="A3057" s="1">
        <v>3057</v>
      </c>
      <c r="B3057" s="2" t="s">
        <v>3526</v>
      </c>
      <c r="C3057" s="2" t="s">
        <v>2501</v>
      </c>
      <c r="D3057" s="2" t="s">
        <v>3532</v>
      </c>
    </row>
    <row r="3058" spans="1:4" ht="22.5" customHeight="1" x14ac:dyDescent="0.25">
      <c r="A3058" s="1">
        <v>3058</v>
      </c>
      <c r="B3058" s="2" t="s">
        <v>3526</v>
      </c>
      <c r="C3058" s="2" t="s">
        <v>2501</v>
      </c>
      <c r="D3058" s="2" t="s">
        <v>3440</v>
      </c>
    </row>
    <row r="3059" spans="1:4" ht="22.5" customHeight="1" x14ac:dyDescent="0.25">
      <c r="A3059" s="1">
        <v>3059</v>
      </c>
      <c r="B3059" s="2" t="s">
        <v>3526</v>
      </c>
      <c r="C3059" s="2" t="s">
        <v>2501</v>
      </c>
      <c r="D3059" s="2" t="s">
        <v>3533</v>
      </c>
    </row>
    <row r="3060" spans="1:4" ht="22.5" customHeight="1" x14ac:dyDescent="0.25">
      <c r="A3060" s="1">
        <v>3060</v>
      </c>
      <c r="B3060" s="2" t="s">
        <v>3526</v>
      </c>
      <c r="C3060" s="2" t="s">
        <v>2501</v>
      </c>
      <c r="D3060" s="2" t="s">
        <v>2501</v>
      </c>
    </row>
    <row r="3061" spans="1:4" ht="22.5" customHeight="1" x14ac:dyDescent="0.25">
      <c r="A3061" s="1">
        <v>3061</v>
      </c>
      <c r="B3061" s="2" t="s">
        <v>3526</v>
      </c>
      <c r="C3061" s="2" t="s">
        <v>2501</v>
      </c>
      <c r="D3061" s="2" t="s">
        <v>1429</v>
      </c>
    </row>
    <row r="3062" spans="1:4" ht="22.5" customHeight="1" x14ac:dyDescent="0.25">
      <c r="A3062" s="1">
        <v>3062</v>
      </c>
      <c r="B3062" s="2" t="s">
        <v>3526</v>
      </c>
      <c r="C3062" s="2" t="s">
        <v>2501</v>
      </c>
      <c r="D3062" s="2" t="s">
        <v>3515</v>
      </c>
    </row>
    <row r="3063" spans="1:4" ht="22.5" customHeight="1" x14ac:dyDescent="0.25">
      <c r="A3063" s="1">
        <v>3063</v>
      </c>
      <c r="B3063" s="2" t="s">
        <v>3526</v>
      </c>
      <c r="C3063" s="2" t="s">
        <v>3534</v>
      </c>
      <c r="D3063" s="2" t="s">
        <v>3535</v>
      </c>
    </row>
    <row r="3064" spans="1:4" ht="22.5" customHeight="1" x14ac:dyDescent="0.25">
      <c r="A3064" s="1">
        <v>3064</v>
      </c>
      <c r="B3064" s="2" t="s">
        <v>3526</v>
      </c>
      <c r="C3064" s="2" t="s">
        <v>3534</v>
      </c>
      <c r="D3064" s="2" t="s">
        <v>1709</v>
      </c>
    </row>
    <row r="3065" spans="1:4" ht="22.5" customHeight="1" x14ac:dyDescent="0.25">
      <c r="A3065" s="1">
        <v>3065</v>
      </c>
      <c r="B3065" s="2" t="s">
        <v>3526</v>
      </c>
      <c r="C3065" s="2" t="s">
        <v>3534</v>
      </c>
      <c r="D3065" s="2" t="s">
        <v>2283</v>
      </c>
    </row>
    <row r="3066" spans="1:4" ht="22.5" customHeight="1" x14ac:dyDescent="0.25">
      <c r="A3066" s="1">
        <v>3066</v>
      </c>
      <c r="B3066" s="2" t="s">
        <v>3526</v>
      </c>
      <c r="C3066" s="2" t="s">
        <v>3534</v>
      </c>
      <c r="D3066" s="2" t="s">
        <v>2131</v>
      </c>
    </row>
    <row r="3067" spans="1:4" ht="22.5" customHeight="1" x14ac:dyDescent="0.25">
      <c r="A3067" s="1">
        <v>3067</v>
      </c>
      <c r="B3067" s="2" t="s">
        <v>3526</v>
      </c>
      <c r="C3067" s="2" t="s">
        <v>3534</v>
      </c>
      <c r="D3067" s="2" t="s">
        <v>3534</v>
      </c>
    </row>
    <row r="3068" spans="1:4" ht="22.5" customHeight="1" x14ac:dyDescent="0.25">
      <c r="A3068" s="1">
        <v>3068</v>
      </c>
      <c r="B3068" s="2" t="s">
        <v>3536</v>
      </c>
      <c r="C3068" s="2" t="s">
        <v>1950</v>
      </c>
      <c r="D3068" s="2" t="s">
        <v>3537</v>
      </c>
    </row>
    <row r="3069" spans="1:4" ht="22.5" customHeight="1" x14ac:dyDescent="0.25">
      <c r="A3069" s="1">
        <v>3069</v>
      </c>
      <c r="B3069" s="2" t="s">
        <v>3536</v>
      </c>
      <c r="C3069" s="2" t="s">
        <v>1950</v>
      </c>
      <c r="D3069" s="2" t="s">
        <v>362</v>
      </c>
    </row>
    <row r="3070" spans="1:4" ht="22.5" customHeight="1" x14ac:dyDescent="0.25">
      <c r="A3070" s="1">
        <v>3070</v>
      </c>
      <c r="B3070" s="2" t="s">
        <v>3536</v>
      </c>
      <c r="C3070" s="2" t="s">
        <v>1950</v>
      </c>
      <c r="D3070" s="2" t="s">
        <v>3538</v>
      </c>
    </row>
    <row r="3071" spans="1:4" ht="22.5" customHeight="1" x14ac:dyDescent="0.25">
      <c r="A3071" s="1">
        <v>3071</v>
      </c>
      <c r="B3071" s="2" t="s">
        <v>3536</v>
      </c>
      <c r="C3071" s="2" t="s">
        <v>1950</v>
      </c>
      <c r="D3071" s="2" t="s">
        <v>3493</v>
      </c>
    </row>
    <row r="3072" spans="1:4" ht="22.5" customHeight="1" x14ac:dyDescent="0.25">
      <c r="A3072" s="1">
        <v>3072</v>
      </c>
      <c r="B3072" s="2" t="s">
        <v>3536</v>
      </c>
      <c r="C3072" s="2" t="s">
        <v>1950</v>
      </c>
      <c r="D3072" s="2" t="s">
        <v>3539</v>
      </c>
    </row>
    <row r="3073" spans="1:4" ht="22.5" customHeight="1" x14ac:dyDescent="0.25">
      <c r="A3073" s="1">
        <v>3073</v>
      </c>
      <c r="B3073" s="2" t="s">
        <v>3536</v>
      </c>
      <c r="C3073" s="2" t="s">
        <v>1950</v>
      </c>
      <c r="D3073" s="2" t="s">
        <v>3540</v>
      </c>
    </row>
    <row r="3074" spans="1:4" ht="22.5" customHeight="1" x14ac:dyDescent="0.25">
      <c r="A3074" s="1">
        <v>3074</v>
      </c>
      <c r="B3074" s="2" t="s">
        <v>3536</v>
      </c>
      <c r="C3074" s="2" t="s">
        <v>1950</v>
      </c>
      <c r="D3074" s="2" t="s">
        <v>3541</v>
      </c>
    </row>
    <row r="3075" spans="1:4" ht="22.5" customHeight="1" x14ac:dyDescent="0.25">
      <c r="A3075" s="1">
        <v>3075</v>
      </c>
      <c r="B3075" s="2" t="s">
        <v>3536</v>
      </c>
      <c r="C3075" s="2" t="s">
        <v>1950</v>
      </c>
      <c r="D3075" s="2" t="s">
        <v>3542</v>
      </c>
    </row>
    <row r="3076" spans="1:4" ht="22.5" customHeight="1" x14ac:dyDescent="0.25">
      <c r="A3076" s="1">
        <v>3076</v>
      </c>
      <c r="B3076" s="2" t="s">
        <v>3536</v>
      </c>
      <c r="C3076" s="2" t="s">
        <v>1950</v>
      </c>
      <c r="D3076" s="2" t="s">
        <v>3543</v>
      </c>
    </row>
    <row r="3077" spans="1:4" ht="22.5" customHeight="1" x14ac:dyDescent="0.25">
      <c r="A3077" s="1">
        <v>3077</v>
      </c>
      <c r="B3077" s="2" t="s">
        <v>3536</v>
      </c>
      <c r="C3077" s="2" t="s">
        <v>1950</v>
      </c>
      <c r="D3077" s="2" t="s">
        <v>3544</v>
      </c>
    </row>
    <row r="3078" spans="1:4" ht="22.5" customHeight="1" x14ac:dyDescent="0.25">
      <c r="A3078" s="1">
        <v>3078</v>
      </c>
      <c r="B3078" s="2" t="s">
        <v>3536</v>
      </c>
      <c r="C3078" s="2" t="s">
        <v>1950</v>
      </c>
      <c r="D3078" s="2" t="s">
        <v>3545</v>
      </c>
    </row>
    <row r="3079" spans="1:4" ht="22.5" customHeight="1" x14ac:dyDescent="0.25">
      <c r="A3079" s="1">
        <v>3079</v>
      </c>
      <c r="B3079" s="2" t="s">
        <v>3536</v>
      </c>
      <c r="C3079" s="2" t="s">
        <v>1950</v>
      </c>
      <c r="D3079" s="2" t="s">
        <v>3476</v>
      </c>
    </row>
    <row r="3080" spans="1:4" ht="22.5" customHeight="1" x14ac:dyDescent="0.25">
      <c r="A3080" s="1">
        <v>3080</v>
      </c>
      <c r="B3080" s="2" t="s">
        <v>3536</v>
      </c>
      <c r="C3080" s="2" t="s">
        <v>1950</v>
      </c>
      <c r="D3080" s="2" t="s">
        <v>3546</v>
      </c>
    </row>
    <row r="3081" spans="1:4" ht="22.5" customHeight="1" x14ac:dyDescent="0.25">
      <c r="A3081" s="1">
        <v>3081</v>
      </c>
      <c r="B3081" s="2" t="s">
        <v>3547</v>
      </c>
      <c r="C3081" s="2" t="s">
        <v>3548</v>
      </c>
      <c r="D3081" s="2" t="s">
        <v>3549</v>
      </c>
    </row>
    <row r="3082" spans="1:4" ht="22.5" customHeight="1" x14ac:dyDescent="0.25">
      <c r="A3082" s="1">
        <v>3082</v>
      </c>
      <c r="B3082" s="2" t="s">
        <v>3547</v>
      </c>
      <c r="C3082" s="2" t="s">
        <v>3548</v>
      </c>
      <c r="D3082" s="2" t="s">
        <v>3550</v>
      </c>
    </row>
    <row r="3083" spans="1:4" ht="22.5" customHeight="1" x14ac:dyDescent="0.25">
      <c r="A3083" s="1">
        <v>3083</v>
      </c>
      <c r="B3083" s="2" t="s">
        <v>3547</v>
      </c>
      <c r="C3083" s="2" t="s">
        <v>3548</v>
      </c>
      <c r="D3083" s="2" t="s">
        <v>3551</v>
      </c>
    </row>
    <row r="3084" spans="1:4" ht="22.5" customHeight="1" x14ac:dyDescent="0.25">
      <c r="A3084" s="1">
        <v>3084</v>
      </c>
      <c r="B3084" s="2" t="s">
        <v>3547</v>
      </c>
      <c r="C3084" s="2" t="s">
        <v>3548</v>
      </c>
      <c r="D3084" s="2" t="s">
        <v>3552</v>
      </c>
    </row>
    <row r="3085" spans="1:4" ht="22.5" customHeight="1" x14ac:dyDescent="0.25">
      <c r="A3085" s="1">
        <v>3085</v>
      </c>
      <c r="B3085" s="2" t="s">
        <v>3547</v>
      </c>
      <c r="C3085" s="2" t="s">
        <v>3548</v>
      </c>
      <c r="D3085" s="2" t="s">
        <v>3548</v>
      </c>
    </row>
    <row r="3086" spans="1:4" ht="22.5" customHeight="1" x14ac:dyDescent="0.25">
      <c r="A3086" s="1">
        <v>3086</v>
      </c>
      <c r="B3086" s="2" t="s">
        <v>3547</v>
      </c>
      <c r="C3086" s="2" t="s">
        <v>3548</v>
      </c>
      <c r="D3086" s="2" t="s">
        <v>2290</v>
      </c>
    </row>
    <row r="3087" spans="1:4" ht="22.5" customHeight="1" x14ac:dyDescent="0.25">
      <c r="A3087" s="1">
        <v>3087</v>
      </c>
      <c r="B3087" s="2" t="s">
        <v>3547</v>
      </c>
      <c r="C3087" s="2" t="s">
        <v>3548</v>
      </c>
      <c r="D3087" s="2" t="s">
        <v>970</v>
      </c>
    </row>
    <row r="3088" spans="1:4" ht="22.5" customHeight="1" x14ac:dyDescent="0.25">
      <c r="A3088" s="1">
        <v>3088</v>
      </c>
      <c r="B3088" s="2" t="s">
        <v>3547</v>
      </c>
      <c r="C3088" s="2" t="s">
        <v>3553</v>
      </c>
      <c r="D3088" s="2" t="s">
        <v>3554</v>
      </c>
    </row>
    <row r="3089" spans="1:4" ht="22.5" customHeight="1" x14ac:dyDescent="0.25">
      <c r="A3089" s="1">
        <v>3089</v>
      </c>
      <c r="B3089" s="2" t="s">
        <v>3547</v>
      </c>
      <c r="C3089" s="2" t="s">
        <v>3553</v>
      </c>
      <c r="D3089" s="2" t="s">
        <v>3538</v>
      </c>
    </row>
    <row r="3090" spans="1:4" ht="22.5" customHeight="1" x14ac:dyDescent="0.25">
      <c r="A3090" s="1">
        <v>3090</v>
      </c>
      <c r="B3090" s="2" t="s">
        <v>3547</v>
      </c>
      <c r="C3090" s="2" t="s">
        <v>3553</v>
      </c>
      <c r="D3090" s="2" t="s">
        <v>3417</v>
      </c>
    </row>
    <row r="3091" spans="1:4" ht="22.5" customHeight="1" x14ac:dyDescent="0.25">
      <c r="A3091" s="1">
        <v>3091</v>
      </c>
      <c r="B3091" s="2" t="s">
        <v>3547</v>
      </c>
      <c r="C3091" s="2" t="s">
        <v>3553</v>
      </c>
      <c r="D3091" s="2" t="s">
        <v>3553</v>
      </c>
    </row>
    <row r="3092" spans="1:4" ht="22.5" customHeight="1" x14ac:dyDescent="0.25">
      <c r="A3092" s="1">
        <v>3092</v>
      </c>
      <c r="B3092" s="2" t="s">
        <v>3555</v>
      </c>
      <c r="C3092" s="2" t="s">
        <v>3556</v>
      </c>
      <c r="D3092" s="2" t="s">
        <v>3556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a2b92ca-fa78-4168-a9b9-765843cb45ee" xsi:nil="true"/>
    <lcf76f155ced4ddcb4097134ff3c332f xmlns="844801a4-9507-4389-b66f-4f703fb4488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03BA0593A5C89489A5369A9D55ECB42" ma:contentTypeVersion="13" ma:contentTypeDescription="Criar um novo documento." ma:contentTypeScope="" ma:versionID="7d3cf6b8a3ab931d0a8f04397e0a9152">
  <xsd:schema xmlns:xsd="http://www.w3.org/2001/XMLSchema" xmlns:xs="http://www.w3.org/2001/XMLSchema" xmlns:p="http://schemas.microsoft.com/office/2006/metadata/properties" xmlns:ns2="844801a4-9507-4389-b66f-4f703fb4488c" xmlns:ns3="ba2b92ca-fa78-4168-a9b9-765843cb45ee" targetNamespace="http://schemas.microsoft.com/office/2006/metadata/properties" ma:root="true" ma:fieldsID="2e738f14ca43ecd6484301827262625c" ns2:_="" ns3:_="">
    <xsd:import namespace="844801a4-9507-4389-b66f-4f703fb4488c"/>
    <xsd:import namespace="ba2b92ca-fa78-4168-a9b9-765843cb45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4801a4-9507-4389-b66f-4f703fb4488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m" ma:readOnly="false" ma:fieldId="{5cf76f15-5ced-4ddc-b409-7134ff3c332f}" ma:taxonomyMulti="true" ma:sspId="dff6dc61-8c7a-4732-b267-387aba6633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2b92ca-fa78-4168-a9b9-765843cb45ee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5090db0-f134-4c08-8ae9-3178cf925423}" ma:internalName="TaxCatchAll" ma:showField="CatchAllData" ma:web="ba2b92ca-fa78-4168-a9b9-765843cb45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DE71D46-081F-489B-9A27-888DCA1B793F}">
  <ds:schemaRefs>
    <ds:schemaRef ds:uri="http://schemas.microsoft.com/office/2006/documentManagement/types"/>
    <ds:schemaRef ds:uri="ba2b92ca-fa78-4168-a9b9-765843cb45ee"/>
    <ds:schemaRef ds:uri="844801a4-9507-4389-b66f-4f703fb4488c"/>
    <ds:schemaRef ds:uri="http://purl.org/dc/elements/1.1/"/>
    <ds:schemaRef ds:uri="http://www.w3.org/XML/1998/namespace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3314B2F-CD4D-43B7-B5D8-D150C1458EB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132178D-15B1-4A16-8E80-7E526EABAE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4801a4-9507-4389-b66f-4f703fb4488c"/>
    <ds:schemaRef ds:uri="ba2b92ca-fa78-4168-a9b9-765843cb45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9</vt:i4>
      </vt:variant>
      <vt:variant>
        <vt:lpstr>Intervalos com Nome</vt:lpstr>
      </vt:variant>
      <vt:variant>
        <vt:i4>314</vt:i4>
      </vt:variant>
    </vt:vector>
  </HeadingPairs>
  <TitlesOfParts>
    <vt:vector size="323" baseType="lpstr">
      <vt:lpstr>Comparticipação</vt:lpstr>
      <vt:lpstr>Parecer</vt:lpstr>
      <vt:lpstr>Parecer RC</vt:lpstr>
      <vt:lpstr>Parecer PRA</vt:lpstr>
      <vt:lpstr>Formulário Candidatura</vt:lpstr>
      <vt:lpstr>Anexo RC</vt:lpstr>
      <vt:lpstr>Anexo PRA</vt:lpstr>
      <vt:lpstr>suporte</vt:lpstr>
      <vt:lpstr>territorio</vt:lpstr>
      <vt:lpstr>Abrantes</vt:lpstr>
      <vt:lpstr>Águeda</vt:lpstr>
      <vt:lpstr>Aguiar_da_Beira</vt:lpstr>
      <vt:lpstr>Alandroal</vt:lpstr>
      <vt:lpstr>Albergaria_a_Velha</vt:lpstr>
      <vt:lpstr>Albufeira</vt:lpstr>
      <vt:lpstr>Alcácer_do_Sal</vt:lpstr>
      <vt:lpstr>Alcanena</vt:lpstr>
      <vt:lpstr>Alcobaça</vt:lpstr>
      <vt:lpstr>Alcochete</vt:lpstr>
      <vt:lpstr>Alcoutim</vt:lpstr>
      <vt:lpstr>Alenquer</vt:lpstr>
      <vt:lpstr>Alfândega_da_Fé</vt:lpstr>
      <vt:lpstr>Alijó</vt:lpstr>
      <vt:lpstr>Aljezur</vt:lpstr>
      <vt:lpstr>Aljustrel</vt:lpstr>
      <vt:lpstr>Almada</vt:lpstr>
      <vt:lpstr>Almeida</vt:lpstr>
      <vt:lpstr>Almeirim</vt:lpstr>
      <vt:lpstr>Almodôvar</vt:lpstr>
      <vt:lpstr>Alpiarça</vt:lpstr>
      <vt:lpstr>Alter_do_Chão</vt:lpstr>
      <vt:lpstr>Alvaiázere</vt:lpstr>
      <vt:lpstr>Alvito</vt:lpstr>
      <vt:lpstr>Amadora</vt:lpstr>
      <vt:lpstr>Amarante</vt:lpstr>
      <vt:lpstr>Anadia</vt:lpstr>
      <vt:lpstr>Ansião</vt:lpstr>
      <vt:lpstr>Arcos_de_Valdevez</vt:lpstr>
      <vt:lpstr>'Anexo RC'!Área_de_Impressão</vt:lpstr>
      <vt:lpstr>Comparticipação!Área_de_Impressão</vt:lpstr>
      <vt:lpstr>'Formulário Candidatura'!Área_de_Impressão</vt:lpstr>
      <vt:lpstr>Parecer!Área_de_Impressão</vt:lpstr>
      <vt:lpstr>'Parecer PRA'!Área_de_Impressão</vt:lpstr>
      <vt:lpstr>'Parecer RC'!Área_de_Impressão</vt:lpstr>
      <vt:lpstr>Arganil</vt:lpstr>
      <vt:lpstr>Armamar</vt:lpstr>
      <vt:lpstr>Arouca</vt:lpstr>
      <vt:lpstr>Arraiolos</vt:lpstr>
      <vt:lpstr>Arronches</vt:lpstr>
      <vt:lpstr>Arruda_dos_Vinhos</vt:lpstr>
      <vt:lpstr>Atalaia</vt:lpstr>
      <vt:lpstr>Aveiro</vt:lpstr>
      <vt:lpstr>Aveiro_Concelho</vt:lpstr>
      <vt:lpstr>Avis</vt:lpstr>
      <vt:lpstr>Azambuja</vt:lpstr>
      <vt:lpstr>Baião</vt:lpstr>
      <vt:lpstr>Barcelos</vt:lpstr>
      <vt:lpstr>Barrancos</vt:lpstr>
      <vt:lpstr>Barreiro</vt:lpstr>
      <vt:lpstr>Batalha</vt:lpstr>
      <vt:lpstr>Beja</vt:lpstr>
      <vt:lpstr>Beja_Concelho</vt:lpstr>
      <vt:lpstr>Belmonte</vt:lpstr>
      <vt:lpstr>Benavente</vt:lpstr>
      <vt:lpstr>Bombarral</vt:lpstr>
      <vt:lpstr>Borba</vt:lpstr>
      <vt:lpstr>Boticas</vt:lpstr>
      <vt:lpstr>Braga</vt:lpstr>
      <vt:lpstr>Braga_Concelho</vt:lpstr>
      <vt:lpstr>Bragança</vt:lpstr>
      <vt:lpstr>Bragança_Concelho</vt:lpstr>
      <vt:lpstr>Cabeceiras_de_Basto</vt:lpstr>
      <vt:lpstr>Cadaval</vt:lpstr>
      <vt:lpstr>Caldas_da_Rainha</vt:lpstr>
      <vt:lpstr>Calheta</vt:lpstr>
      <vt:lpstr>Câmara_de_Lobos</vt:lpstr>
      <vt:lpstr>Caminha</vt:lpstr>
      <vt:lpstr>Campo_Maior</vt:lpstr>
      <vt:lpstr>Cantanhede</vt:lpstr>
      <vt:lpstr>Carrazeda_de_Ansiães</vt:lpstr>
      <vt:lpstr>Carregal_do_Sal</vt:lpstr>
      <vt:lpstr>Cartaxo</vt:lpstr>
      <vt:lpstr>Cascais</vt:lpstr>
      <vt:lpstr>Castanheira_de_Pêra</vt:lpstr>
      <vt:lpstr>Castelo_Branco</vt:lpstr>
      <vt:lpstr>Castelo_Branco_Concelho</vt:lpstr>
      <vt:lpstr>Castelo_de_Paiva</vt:lpstr>
      <vt:lpstr>Castelo_de_Vide</vt:lpstr>
      <vt:lpstr>Castro_Daire</vt:lpstr>
      <vt:lpstr>Castro_Marim</vt:lpstr>
      <vt:lpstr>Castro_Verde</vt:lpstr>
      <vt:lpstr>Celorico_da_Beira</vt:lpstr>
      <vt:lpstr>Chamusca</vt:lpstr>
      <vt:lpstr>Chaves</vt:lpstr>
      <vt:lpstr>Cinfães</vt:lpstr>
      <vt:lpstr>Coimbra</vt:lpstr>
      <vt:lpstr>Coimbra_Concelho</vt:lpstr>
      <vt:lpstr>Condeixa_a_Nova</vt:lpstr>
      <vt:lpstr>Constância</vt:lpstr>
      <vt:lpstr>Coruche</vt:lpstr>
      <vt:lpstr>Covilhã</vt:lpstr>
      <vt:lpstr>Crato</vt:lpstr>
      <vt:lpstr>Cuba</vt:lpstr>
      <vt:lpstr>Elvas</vt:lpstr>
      <vt:lpstr>Entroncamento</vt:lpstr>
      <vt:lpstr>Espinho</vt:lpstr>
      <vt:lpstr>Esposende</vt:lpstr>
      <vt:lpstr>Estarreja</vt:lpstr>
      <vt:lpstr>Estremoz</vt:lpstr>
      <vt:lpstr>Évora</vt:lpstr>
      <vt:lpstr>Évora_Concelho</vt:lpstr>
      <vt:lpstr>Fafe</vt:lpstr>
      <vt:lpstr>Faro</vt:lpstr>
      <vt:lpstr>Faro_Concelho</vt:lpstr>
      <vt:lpstr>Felgueiras</vt:lpstr>
      <vt:lpstr>Ferreira_do_Alentejo</vt:lpstr>
      <vt:lpstr>Ferreira_do_Zêzere</vt:lpstr>
      <vt:lpstr>Figueira_da_Foz</vt:lpstr>
      <vt:lpstr>Figueira_de_Castelo_Rodrigo</vt:lpstr>
      <vt:lpstr>Figueiró_dos_Vinhos</vt:lpstr>
      <vt:lpstr>Fornos_de_Algodres</vt:lpstr>
      <vt:lpstr>Freixo_de_Espada_à_Cinta</vt:lpstr>
      <vt:lpstr>Fronteira</vt:lpstr>
      <vt:lpstr>Funchal</vt:lpstr>
      <vt:lpstr>Fundão</vt:lpstr>
      <vt:lpstr>Gavião</vt:lpstr>
      <vt:lpstr>Góis</vt:lpstr>
      <vt:lpstr>Golegã</vt:lpstr>
      <vt:lpstr>Gondomar</vt:lpstr>
      <vt:lpstr>Gouveia</vt:lpstr>
      <vt:lpstr>Grândola</vt:lpstr>
      <vt:lpstr>Guarda</vt:lpstr>
      <vt:lpstr>Guarda_Concelho</vt:lpstr>
      <vt:lpstr>Guimarães</vt:lpstr>
      <vt:lpstr>Idanha_a_Nova</vt:lpstr>
      <vt:lpstr>Ílhavo</vt:lpstr>
      <vt:lpstr>Lagoa</vt:lpstr>
      <vt:lpstr>Lagoa_São_Miguel</vt:lpstr>
      <vt:lpstr>Lagos</vt:lpstr>
      <vt:lpstr>Lamego</vt:lpstr>
      <vt:lpstr>Leiria</vt:lpstr>
      <vt:lpstr>Leiria_Concelho</vt:lpstr>
      <vt:lpstr>Lisboa</vt:lpstr>
      <vt:lpstr>Lisboa_Concelho</vt:lpstr>
      <vt:lpstr>Loulé</vt:lpstr>
      <vt:lpstr>Loures</vt:lpstr>
      <vt:lpstr>Lourinhã</vt:lpstr>
      <vt:lpstr>Lousã</vt:lpstr>
      <vt:lpstr>Lousada</vt:lpstr>
      <vt:lpstr>Mação</vt:lpstr>
      <vt:lpstr>Macedo_de_Cavaleiros</vt:lpstr>
      <vt:lpstr>Machico</vt:lpstr>
      <vt:lpstr>Mafra</vt:lpstr>
      <vt:lpstr>Maia</vt:lpstr>
      <vt:lpstr>Mangualde</vt:lpstr>
      <vt:lpstr>Manteigas</vt:lpstr>
      <vt:lpstr>Marco_de_Canaveses</vt:lpstr>
      <vt:lpstr>Marinha_Grande</vt:lpstr>
      <vt:lpstr>Marvão</vt:lpstr>
      <vt:lpstr>Matosinhos</vt:lpstr>
      <vt:lpstr>Mealhada</vt:lpstr>
      <vt:lpstr>Mêda</vt:lpstr>
      <vt:lpstr>Melgaço</vt:lpstr>
      <vt:lpstr>Mértola</vt:lpstr>
      <vt:lpstr>Mesão_Frio</vt:lpstr>
      <vt:lpstr>Mira</vt:lpstr>
      <vt:lpstr>Miranda_do_Corvo</vt:lpstr>
      <vt:lpstr>Miranda_do_Douro</vt:lpstr>
      <vt:lpstr>Mirandela</vt:lpstr>
      <vt:lpstr>Mogadouro</vt:lpstr>
      <vt:lpstr>Moimenta_da_Beira</vt:lpstr>
      <vt:lpstr>Moita</vt:lpstr>
      <vt:lpstr>Monção</vt:lpstr>
      <vt:lpstr>Monchique</vt:lpstr>
      <vt:lpstr>Mondim_de_Basto</vt:lpstr>
      <vt:lpstr>Monforte</vt:lpstr>
      <vt:lpstr>Montalegre</vt:lpstr>
      <vt:lpstr>Montemor_o_Novo</vt:lpstr>
      <vt:lpstr>Montemor_o_Velho</vt:lpstr>
      <vt:lpstr>Montijo</vt:lpstr>
      <vt:lpstr>Mora</vt:lpstr>
      <vt:lpstr>Mortágua</vt:lpstr>
      <vt:lpstr>Moura</vt:lpstr>
      <vt:lpstr>Mourão</vt:lpstr>
      <vt:lpstr>Murça</vt:lpstr>
      <vt:lpstr>Murtosa</vt:lpstr>
      <vt:lpstr>Nazaré</vt:lpstr>
      <vt:lpstr>Nelas</vt:lpstr>
      <vt:lpstr>Nisa</vt:lpstr>
      <vt:lpstr>Óbidos</vt:lpstr>
      <vt:lpstr>Odemira</vt:lpstr>
      <vt:lpstr>Odivelas</vt:lpstr>
      <vt:lpstr>Oeiras</vt:lpstr>
      <vt:lpstr>Oleiros</vt:lpstr>
      <vt:lpstr>Olhão</vt:lpstr>
      <vt:lpstr>Oliveira_de_Azeméis</vt:lpstr>
      <vt:lpstr>Oliveira_de_Frades</vt:lpstr>
      <vt:lpstr>Oliveira_do_Bairro</vt:lpstr>
      <vt:lpstr>Oliveira_do_Hospital</vt:lpstr>
      <vt:lpstr>Ourém</vt:lpstr>
      <vt:lpstr>Ourique</vt:lpstr>
      <vt:lpstr>Ovar</vt:lpstr>
      <vt:lpstr>Paços_de_Ferreira</vt:lpstr>
      <vt:lpstr>Palmela</vt:lpstr>
      <vt:lpstr>Pampilhosa_da_Serra</vt:lpstr>
      <vt:lpstr>Panela</vt:lpstr>
      <vt:lpstr>Paredes</vt:lpstr>
      <vt:lpstr>Paredes_de_Coura</vt:lpstr>
      <vt:lpstr>Pedrógão_Grande</vt:lpstr>
      <vt:lpstr>Penacova</vt:lpstr>
      <vt:lpstr>Penafiel</vt:lpstr>
      <vt:lpstr>Penalva_do_Castelo</vt:lpstr>
      <vt:lpstr>Penamacor</vt:lpstr>
      <vt:lpstr>Penedono</vt:lpstr>
      <vt:lpstr>Peniche</vt:lpstr>
      <vt:lpstr>Peso_da_Régua</vt:lpstr>
      <vt:lpstr>Pinhel</vt:lpstr>
      <vt:lpstr>Pombal</vt:lpstr>
      <vt:lpstr>Ponta_do_Sol</vt:lpstr>
      <vt:lpstr>Ponte_da_Barca</vt:lpstr>
      <vt:lpstr>Ponte_de_Lima</vt:lpstr>
      <vt:lpstr>Ponte_de_Sor</vt:lpstr>
      <vt:lpstr>Portalegre</vt:lpstr>
      <vt:lpstr>Portalegre_Concelho</vt:lpstr>
      <vt:lpstr>Portel</vt:lpstr>
      <vt:lpstr>Portimão</vt:lpstr>
      <vt:lpstr>Porto</vt:lpstr>
      <vt:lpstr>Porto_Concelho</vt:lpstr>
      <vt:lpstr>Porto_de_Mós</vt:lpstr>
      <vt:lpstr>Porto_Moniz</vt:lpstr>
      <vt:lpstr>Porto_Santo</vt:lpstr>
      <vt:lpstr>Póvoa_de_Lanhoso</vt:lpstr>
      <vt:lpstr>Póvoa_de_Varzim</vt:lpstr>
      <vt:lpstr>Proença_a_Nova</vt:lpstr>
      <vt:lpstr>Redondo</vt:lpstr>
      <vt:lpstr>Reguengos_de_Monsaraz</vt:lpstr>
      <vt:lpstr>Resende</vt:lpstr>
      <vt:lpstr>Ribeira_Brava</vt:lpstr>
      <vt:lpstr>Ribeira_de_Pena</vt:lpstr>
      <vt:lpstr>Rio_Maior</vt:lpstr>
      <vt:lpstr>Sabrosa</vt:lpstr>
      <vt:lpstr>Sabugal</vt:lpstr>
      <vt:lpstr>Salvaterra_de_Magos</vt:lpstr>
      <vt:lpstr>Santa_Comba_Dão</vt:lpstr>
      <vt:lpstr>Santa_Cruz</vt:lpstr>
      <vt:lpstr>Santa_Maria_da_Freira</vt:lpstr>
      <vt:lpstr>Santa_Marta_de_Penaguião</vt:lpstr>
      <vt:lpstr>Santana</vt:lpstr>
      <vt:lpstr>Santarém</vt:lpstr>
      <vt:lpstr>Santarém_Concelho</vt:lpstr>
      <vt:lpstr>Santiago_do_Cacém</vt:lpstr>
      <vt:lpstr>Santo_Tirso</vt:lpstr>
      <vt:lpstr>São_Brás_de_Alportel</vt:lpstr>
      <vt:lpstr>São_João_da_Madeira</vt:lpstr>
      <vt:lpstr>São_João_da_Pesqueira</vt:lpstr>
      <vt:lpstr>São_Pedro_do_Sul</vt:lpstr>
      <vt:lpstr>São_Vicente</vt:lpstr>
      <vt:lpstr>Sardoal</vt:lpstr>
      <vt:lpstr>Sátão</vt:lpstr>
      <vt:lpstr>Seia</vt:lpstr>
      <vt:lpstr>Seixal</vt:lpstr>
      <vt:lpstr>Sernancelhe</vt:lpstr>
      <vt:lpstr>Serpa</vt:lpstr>
      <vt:lpstr>Sertã</vt:lpstr>
      <vt:lpstr>Sesimbra</vt:lpstr>
      <vt:lpstr>Setúbal</vt:lpstr>
      <vt:lpstr>Setúbal_Concelho</vt:lpstr>
      <vt:lpstr>Sever_do_Vouga</vt:lpstr>
      <vt:lpstr>Silves</vt:lpstr>
      <vt:lpstr>Sines</vt:lpstr>
      <vt:lpstr>Sintra</vt:lpstr>
      <vt:lpstr>Sobral_de_Monte_Agraço</vt:lpstr>
      <vt:lpstr>Soure</vt:lpstr>
      <vt:lpstr>Sousel</vt:lpstr>
      <vt:lpstr>Tábua</vt:lpstr>
      <vt:lpstr>Tabuaço</vt:lpstr>
      <vt:lpstr>Tarouca</vt:lpstr>
      <vt:lpstr>Tavira</vt:lpstr>
      <vt:lpstr>Terras_de_Bouro</vt:lpstr>
      <vt:lpstr>Tomar</vt:lpstr>
      <vt:lpstr>Tondela</vt:lpstr>
      <vt:lpstr>Torre_de_Moncorvo</vt:lpstr>
      <vt:lpstr>Torres_Novas</vt:lpstr>
      <vt:lpstr>Torres_Vedras</vt:lpstr>
      <vt:lpstr>Trancoso</vt:lpstr>
      <vt:lpstr>Trofa</vt:lpstr>
      <vt:lpstr>Vagos</vt:lpstr>
      <vt:lpstr>Vale_de_Cambra</vt:lpstr>
      <vt:lpstr>Valença</vt:lpstr>
      <vt:lpstr>Valongo</vt:lpstr>
      <vt:lpstr>Valpaços</vt:lpstr>
      <vt:lpstr>Vendas_Novas</vt:lpstr>
      <vt:lpstr>Viana_do_Alentejo</vt:lpstr>
      <vt:lpstr>Viana_do_Castelo</vt:lpstr>
      <vt:lpstr>Viana_do_Castelo_Concelho</vt:lpstr>
      <vt:lpstr>Vidigueira</vt:lpstr>
      <vt:lpstr>Vieira_do_Minho</vt:lpstr>
      <vt:lpstr>Vila_de_Rei</vt:lpstr>
      <vt:lpstr>Vila_do_Bispo</vt:lpstr>
      <vt:lpstr>Vila_do_Conde</vt:lpstr>
      <vt:lpstr>Vila_do_Porto</vt:lpstr>
      <vt:lpstr>Vila_Flor</vt:lpstr>
      <vt:lpstr>Vila_Franca_de_Xira</vt:lpstr>
      <vt:lpstr>Vila_Nova_da_Barquinha</vt:lpstr>
      <vt:lpstr>Vila_Nova_de_Cerveira</vt:lpstr>
      <vt:lpstr>Vila_Nova_de_Famalicão</vt:lpstr>
      <vt:lpstr>Vila_Nova_de_Foz_Côa</vt:lpstr>
      <vt:lpstr>Vila_Nova_de_Gaia</vt:lpstr>
      <vt:lpstr>Vila_Nova_de_Paiva</vt:lpstr>
      <vt:lpstr>Vila_Nova_de_Poiares</vt:lpstr>
      <vt:lpstr>Vila_Pouca_de_Aguiar</vt:lpstr>
      <vt:lpstr>Vila_Real</vt:lpstr>
      <vt:lpstr>Vila_Real_Concelho</vt:lpstr>
      <vt:lpstr>Vila_Real_de_Santo_António</vt:lpstr>
      <vt:lpstr>Vila_Velha_de_Ródão</vt:lpstr>
      <vt:lpstr>Vila_Verde</vt:lpstr>
      <vt:lpstr>Vila_Viçosa</vt:lpstr>
      <vt:lpstr>Vimioso</vt:lpstr>
      <vt:lpstr>Vinhais</vt:lpstr>
      <vt:lpstr>Viseu</vt:lpstr>
      <vt:lpstr>Viseu_Concelho</vt:lpstr>
      <vt:lpstr>Vizela</vt:lpstr>
      <vt:lpstr>Vouzela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Nuno Gonçalves</dc:creator>
  <cp:keywords/>
  <dc:description/>
  <cp:lastModifiedBy>Graça Reis</cp:lastModifiedBy>
  <cp:revision/>
  <cp:lastPrinted>2026-09-28T14:47:12Z</cp:lastPrinted>
  <dcterms:created xsi:type="dcterms:W3CDTF">2025-08-21T14:31:08Z</dcterms:created>
  <dcterms:modified xsi:type="dcterms:W3CDTF">2026-10-02T16:10:06Z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0x010100A03BA0593A5C89489A5369A9D55ECB42</vt:lpwstr>
  </property>
  <property fmtid="{D5CDD505-2E9C-101B-9397-08002B2CF9AE}" pid="3" name="MediaServiceImageTags">
    <vt:lpwstr/>
  </property>
</Properties>
</file>